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0005" activeTab="0"/>
  </bookViews>
  <sheets>
    <sheet name="ARMEE" sheetId="1" r:id="rId1"/>
    <sheet name="PARAM" sheetId="2" state="hidden" r:id="rId2"/>
    <sheet name="BONUS LIGUE" sheetId="3" state="hidden" r:id="rId3"/>
  </sheets>
  <definedNames>
    <definedName name="LIGUES">'BONUS LIGUE'!$A$2:$A$27</definedName>
    <definedName name="NIVEAUX">'PARAM'!$A$2:$A$8</definedName>
    <definedName name="PLAGE">'PARAM'!$A$2:$Y$8</definedName>
  </definedNames>
  <calcPr fullCalcOnLoad="1"/>
</workbook>
</file>

<file path=xl/sharedStrings.xml><?xml version="1.0" encoding="utf-8"?>
<sst xmlns="http://schemas.openxmlformats.org/spreadsheetml/2006/main" count="223" uniqueCount="163">
  <si>
    <t>BARBARE</t>
  </si>
  <si>
    <t>GOBELIN</t>
  </si>
  <si>
    <t>ARCHER</t>
  </si>
  <si>
    <t>GEANT</t>
  </si>
  <si>
    <t>SAPEUR</t>
  </si>
  <si>
    <t>BALLON</t>
  </si>
  <si>
    <t>SORCIER</t>
  </si>
  <si>
    <t>GUERISSEUSE</t>
  </si>
  <si>
    <t>DRAGON</t>
  </si>
  <si>
    <t>PEKKA</t>
  </si>
  <si>
    <t>GARGOUILLE</t>
  </si>
  <si>
    <t>CHEVAUCHEUR</t>
  </si>
  <si>
    <t>VALKYRIE</t>
  </si>
  <si>
    <t>GOLEM</t>
  </si>
  <si>
    <t>SORCIERE</t>
  </si>
  <si>
    <t>MOLOSSE DELAVE</t>
  </si>
  <si>
    <t>PLACE</t>
  </si>
  <si>
    <t>NIV 1</t>
  </si>
  <si>
    <t>NIV 2</t>
  </si>
  <si>
    <t>NIV 3</t>
  </si>
  <si>
    <t>NIV 4</t>
  </si>
  <si>
    <t>NIV 5</t>
  </si>
  <si>
    <t>NIV 6</t>
  </si>
  <si>
    <t>NIV 7</t>
  </si>
  <si>
    <t>DUREE</t>
  </si>
  <si>
    <t>TOTAL COUT ELIXIR NOIR</t>
  </si>
  <si>
    <t>TOTAL PLACE</t>
  </si>
  <si>
    <t>TOTAL DUREE FORMATION</t>
  </si>
  <si>
    <t>TOTAL COUT ELIXIR VIOLET</t>
  </si>
  <si>
    <t>FOUDRE</t>
  </si>
  <si>
    <t>GEL</t>
  </si>
  <si>
    <t>COUT</t>
  </si>
  <si>
    <t>RAGE</t>
  </si>
  <si>
    <t>GUERISON</t>
  </si>
  <si>
    <t>SAUT</t>
  </si>
  <si>
    <t>CAPACITE DU CAMP</t>
  </si>
  <si>
    <t>MON ARMEE</t>
  </si>
  <si>
    <t>AUTEUR : ROBERT René</t>
  </si>
  <si>
    <t>NIVEAU</t>
  </si>
  <si>
    <t>NOMBRE</t>
  </si>
  <si>
    <t>http://1960nene.free.fr</t>
  </si>
  <si>
    <t>400 - 499</t>
  </si>
  <si>
    <t>500 - 599</t>
  </si>
  <si>
    <t>600 - 799</t>
  </si>
  <si>
    <t>800 - 999</t>
  </si>
  <si>
    <t>BONUS SI VICTOIRE</t>
  </si>
  <si>
    <t>LIGUE ADVERSAIRE</t>
  </si>
  <si>
    <t>http://fr.clashofclans.wikia.com/wiki/Wiki_Clash_of_Clans</t>
  </si>
  <si>
    <t>Ligue</t>
  </si>
  <si>
    <t>Tranche des trophées</t>
  </si>
  <si>
    <t>Dégradation si</t>
  </si>
  <si>
    <t>en-dessous ou égale</t>
  </si>
  <si>
    <t>Promotion si</t>
  </si>
  <si>
    <t>au-dessus ou égale</t>
  </si>
  <si>
    <t>Butin de victoire max  </t>
  </si>
  <si>
    <t>Butin de victoire max </t>
  </si>
  <si>
    <t>Bonus étoile  </t>
  </si>
  <si>
    <t>Bonus étoile </t>
  </si>
  <si>
    <t>Bronze III</t>
  </si>
  <si>
    <t>Bronze II</t>
  </si>
  <si>
    <t>1 000</t>
  </si>
  <si>
    <t>Bronze I</t>
  </si>
  <si>
    <t>1 300</t>
  </si>
  <si>
    <t>Argent III</t>
  </si>
  <si>
    <t>2 600</t>
  </si>
  <si>
    <t>Argent II</t>
  </si>
  <si>
    <t>1 000 - 1 199</t>
  </si>
  <si>
    <t>1 200</t>
  </si>
  <si>
    <t>3 700</t>
  </si>
  <si>
    <t>Argent I</t>
  </si>
  <si>
    <t>1 200 - 1 399</t>
  </si>
  <si>
    <t>1 100</t>
  </si>
  <si>
    <t>1 400</t>
  </si>
  <si>
    <t>4 800</t>
  </si>
  <si>
    <t>Or III</t>
  </si>
  <si>
    <t>1 400 - 1 599</t>
  </si>
  <si>
    <t>1 600</t>
  </si>
  <si>
    <t>10 000</t>
  </si>
  <si>
    <t>Or II</t>
  </si>
  <si>
    <t>1 600 - 1 799</t>
  </si>
  <si>
    <t>1 500</t>
  </si>
  <si>
    <t>1 800</t>
  </si>
  <si>
    <t>13 500</t>
  </si>
  <si>
    <t>Or I</t>
  </si>
  <si>
    <t>1 800 - 1 999</t>
  </si>
  <si>
    <t>1 700</t>
  </si>
  <si>
    <t>2 000</t>
  </si>
  <si>
    <t>17 000</t>
  </si>
  <si>
    <t>Cristal III</t>
  </si>
  <si>
    <t>2 000 - 2 199</t>
  </si>
  <si>
    <t>1 900</t>
  </si>
  <si>
    <t>2 200</t>
  </si>
  <si>
    <t>40 000</t>
  </si>
  <si>
    <t>Cristal II</t>
  </si>
  <si>
    <t>2 200 - 2 399</t>
  </si>
  <si>
    <t>2 100</t>
  </si>
  <si>
    <t>2 400</t>
  </si>
  <si>
    <t>55 000</t>
  </si>
  <si>
    <t>Cristal I</t>
  </si>
  <si>
    <t>2 400 - 2 599</t>
  </si>
  <si>
    <t>2 300</t>
  </si>
  <si>
    <t>70 000</t>
  </si>
  <si>
    <t>Master III</t>
  </si>
  <si>
    <t>2 600 - 2 799</t>
  </si>
  <si>
    <t>2 500</t>
  </si>
  <si>
    <t>2 800</t>
  </si>
  <si>
    <t>110 000</t>
  </si>
  <si>
    <t>Master II</t>
  </si>
  <si>
    <t>2 800 - 2 999</t>
  </si>
  <si>
    <t>2 700</t>
  </si>
  <si>
    <t>3 000</t>
  </si>
  <si>
    <t>135 000</t>
  </si>
  <si>
    <t>Master I</t>
  </si>
  <si>
    <t>3 000 - 3 199</t>
  </si>
  <si>
    <t>2 900</t>
  </si>
  <si>
    <t>3 200</t>
  </si>
  <si>
    <t>160 000</t>
  </si>
  <si>
    <t>Champion III</t>
  </si>
  <si>
    <t>3 200 - 3 499</t>
  </si>
  <si>
    <t>3 100</t>
  </si>
  <si>
    <t>3 500</t>
  </si>
  <si>
    <t>200 000</t>
  </si>
  <si>
    <t>1 220</t>
  </si>
  <si>
    <t>Champion II</t>
  </si>
  <si>
    <t>3 500 - 3 799</t>
  </si>
  <si>
    <t>3 400</t>
  </si>
  <si>
    <t>3 800</t>
  </si>
  <si>
    <t>225 000</t>
  </si>
  <si>
    <t>Champion I</t>
  </si>
  <si>
    <t>3 800 - 4 099</t>
  </si>
  <si>
    <t>4 100</t>
  </si>
  <si>
    <t>250 000</t>
  </si>
  <si>
    <t>1 580</t>
  </si>
  <si>
    <t>Titan III</t>
  </si>
  <si>
    <t>4 100 - 4 399</t>
  </si>
  <si>
    <t>4 000</t>
  </si>
  <si>
    <t>4 400</t>
  </si>
  <si>
    <t>280 000</t>
  </si>
  <si>
    <t>1 880</t>
  </si>
  <si>
    <t>Titan II</t>
  </si>
  <si>
    <t>4 400 - 4 699</t>
  </si>
  <si>
    <t>4 300</t>
  </si>
  <si>
    <t>4 700</t>
  </si>
  <si>
    <t>300 000</t>
  </si>
  <si>
    <t>2 060</t>
  </si>
  <si>
    <t>Titan I</t>
  </si>
  <si>
    <t>4 700 - 4 999</t>
  </si>
  <si>
    <t>4 600</t>
  </si>
  <si>
    <t>5 000</t>
  </si>
  <si>
    <t>320 000</t>
  </si>
  <si>
    <t>2 240</t>
  </si>
  <si>
    <t>Légende</t>
  </si>
  <si>
    <t>5 000+</t>
  </si>
  <si>
    <t>4 900</t>
  </si>
  <si>
    <t>-</t>
  </si>
  <si>
    <t>340 000</t>
  </si>
  <si>
    <t>POISON</t>
  </si>
  <si>
    <t>SISMIQUE</t>
  </si>
  <si>
    <t>PRECIPITATION</t>
  </si>
  <si>
    <t>CDC</t>
  </si>
  <si>
    <t>7 SOSO</t>
  </si>
  <si>
    <t xml:space="preserve"> 2 ARCHERS</t>
  </si>
  <si>
    <t>Places des sorts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</si>
</sst>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indexed="1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rgb="FF3A3A3A"/>
      <name val="Arial"/>
      <family val="2"/>
    </font>
    <font>
      <sz val="11"/>
      <color rgb="FF3A3A3A"/>
      <name val="Arial"/>
      <family val="2"/>
    </font>
    <font>
      <sz val="11"/>
      <color rgb="FFFFFF00"/>
      <name val="Calibri"/>
      <family val="2"/>
    </font>
    <font>
      <b/>
      <sz val="1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ADF9D"/>
        <bgColor indexed="64"/>
      </patternFill>
    </fill>
    <fill>
      <patternFill patternType="solid">
        <fgColor rgb="FFFAE4A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AAAAAA"/>
      </left>
      <right style="medium">
        <color rgb="FFAAAAAA"/>
      </right>
      <top>
        <color indexed="63"/>
      </top>
      <bottom style="medium">
        <color rgb="FFAAAAAA"/>
      </bottom>
    </border>
    <border>
      <left>
        <color indexed="63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 style="medium">
        <color rgb="FFAAAAAA"/>
      </left>
      <right style="medium">
        <color rgb="FFAAAAAA"/>
      </right>
      <top style="medium">
        <color rgb="FFC8B890"/>
      </top>
      <bottom>
        <color indexed="63"/>
      </bottom>
    </border>
    <border>
      <left style="medium">
        <color rgb="FFC8B890"/>
      </left>
      <right>
        <color indexed="63"/>
      </right>
      <top style="medium">
        <color rgb="FFAAAAAA"/>
      </top>
      <bottom style="medium">
        <color rgb="FFAAAAAA"/>
      </bottom>
    </border>
    <border>
      <left style="medium">
        <color rgb="FFC8B890"/>
      </left>
      <right>
        <color indexed="63"/>
      </right>
      <top style="medium">
        <color rgb="FFAAAAAA"/>
      </top>
      <bottom style="medium">
        <color rgb="FFC8B890"/>
      </bottom>
    </border>
    <border>
      <left>
        <color indexed="63"/>
      </left>
      <right style="medium">
        <color rgb="FFAAAAAA"/>
      </right>
      <top style="medium">
        <color rgb="FFAAAAAA"/>
      </top>
      <bottom style="medium">
        <color rgb="FFC8B890"/>
      </bottom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C8B89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8B890"/>
      </left>
      <right>
        <color indexed="63"/>
      </right>
      <top style="medium">
        <color rgb="FFC8B890"/>
      </top>
      <bottom>
        <color indexed="63"/>
      </bottom>
    </border>
    <border>
      <left>
        <color indexed="63"/>
      </left>
      <right style="medium">
        <color rgb="FFAAAAAA"/>
      </right>
      <top style="medium">
        <color rgb="FFC8B890"/>
      </top>
      <bottom>
        <color indexed="63"/>
      </bottom>
    </border>
    <border>
      <left style="medium">
        <color rgb="FFC8B890"/>
      </left>
      <right>
        <color indexed="63"/>
      </right>
      <top>
        <color indexed="63"/>
      </top>
      <bottom style="medium">
        <color rgb="FFAAAAAA"/>
      </bottom>
    </border>
    <border>
      <left>
        <color indexed="63"/>
      </left>
      <right style="medium">
        <color rgb="FFAAAAAA"/>
      </right>
      <top>
        <color indexed="63"/>
      </top>
      <bottom style="medium">
        <color rgb="FFAAAAA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21" fontId="26" fillId="0" borderId="0" xfId="0" applyNumberFormat="1" applyFont="1" applyAlignment="1">
      <alignment horizontal="center"/>
    </xf>
    <xf numFmtId="0" fontId="0" fillId="10" borderId="0" xfId="0" applyFill="1" applyAlignment="1">
      <alignment/>
    </xf>
    <xf numFmtId="0" fontId="43" fillId="0" borderId="10" xfId="0" applyFont="1" applyBorder="1" applyAlignment="1">
      <alignment horizontal="center"/>
    </xf>
    <xf numFmtId="21" fontId="4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11" xfId="0" applyFill="1" applyBorder="1" applyAlignment="1">
      <alignment horizontal="center"/>
    </xf>
    <xf numFmtId="21" fontId="0" fillId="8" borderId="11" xfId="0" applyNumberForma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21" fontId="26" fillId="0" borderId="12" xfId="0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42" fillId="35" borderId="10" xfId="0" applyFont="1" applyFill="1" applyBorder="1" applyAlignment="1">
      <alignment horizontal="center"/>
    </xf>
    <xf numFmtId="0" fontId="41" fillId="36" borderId="11" xfId="0" applyFont="1" applyFill="1" applyBorder="1" applyAlignment="1" applyProtection="1">
      <alignment horizontal="center"/>
      <protection locked="0"/>
    </xf>
    <xf numFmtId="0" fontId="31" fillId="0" borderId="0" xfId="45" applyAlignment="1" applyProtection="1">
      <alignment horizontal="left"/>
      <protection/>
    </xf>
    <xf numFmtId="0" fontId="41" fillId="36" borderId="13" xfId="0" applyFont="1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25" fillId="37" borderId="11" xfId="0" applyFont="1" applyFill="1" applyBorder="1" applyAlignment="1">
      <alignment horizontal="center"/>
    </xf>
    <xf numFmtId="0" fontId="42" fillId="37" borderId="10" xfId="0" applyFont="1" applyFill="1" applyBorder="1" applyAlignment="1">
      <alignment horizontal="center"/>
    </xf>
    <xf numFmtId="0" fontId="31" fillId="0" borderId="0" xfId="45" applyAlignment="1" applyProtection="1">
      <alignment horizontal="center"/>
      <protection/>
    </xf>
    <xf numFmtId="0" fontId="44" fillId="38" borderId="15" xfId="0" applyFont="1" applyFill="1" applyBorder="1" applyAlignment="1">
      <alignment horizontal="center" vertical="center" wrapText="1"/>
    </xf>
    <xf numFmtId="0" fontId="45" fillId="39" borderId="16" xfId="0" applyFont="1" applyFill="1" applyBorder="1" applyAlignment="1">
      <alignment vertical="center" wrapText="1"/>
    </xf>
    <xf numFmtId="0" fontId="44" fillId="38" borderId="17" xfId="0" applyFont="1" applyFill="1" applyBorder="1" applyAlignment="1">
      <alignment horizontal="center" vertical="center" wrapText="1"/>
    </xf>
    <xf numFmtId="0" fontId="45" fillId="39" borderId="18" xfId="0" applyFont="1" applyFill="1" applyBorder="1" applyAlignment="1">
      <alignment vertical="center" wrapText="1"/>
    </xf>
    <xf numFmtId="0" fontId="45" fillId="39" borderId="19" xfId="0" applyFont="1" applyFill="1" applyBorder="1" applyAlignment="1">
      <alignment vertical="center" wrapText="1"/>
    </xf>
    <xf numFmtId="0" fontId="45" fillId="39" borderId="20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6" fillId="40" borderId="13" xfId="0" applyFont="1" applyFill="1" applyBorder="1" applyAlignment="1" applyProtection="1">
      <alignment/>
      <protection locked="0"/>
    </xf>
    <xf numFmtId="0" fontId="45" fillId="39" borderId="21" xfId="0" applyFont="1" applyFill="1" applyBorder="1" applyAlignment="1">
      <alignment horizontal="center" vertical="center" wrapText="1"/>
    </xf>
    <xf numFmtId="0" fontId="45" fillId="39" borderId="22" xfId="0" applyFont="1" applyFill="1" applyBorder="1" applyAlignment="1">
      <alignment horizontal="center" vertical="center" wrapText="1"/>
    </xf>
    <xf numFmtId="0" fontId="45" fillId="39" borderId="21" xfId="0" applyFont="1" applyFill="1" applyBorder="1" applyAlignment="1">
      <alignment horizontal="right" vertical="center" wrapText="1"/>
    </xf>
    <xf numFmtId="3" fontId="45" fillId="39" borderId="21" xfId="0" applyNumberFormat="1" applyFont="1" applyFill="1" applyBorder="1" applyAlignment="1">
      <alignment horizontal="right" vertical="center" wrapText="1"/>
    </xf>
    <xf numFmtId="0" fontId="45" fillId="39" borderId="22" xfId="0" applyFont="1" applyFill="1" applyBorder="1" applyAlignment="1">
      <alignment horizontal="right" vertical="center" wrapText="1"/>
    </xf>
    <xf numFmtId="3" fontId="45" fillId="39" borderId="22" xfId="0" applyNumberFormat="1" applyFont="1" applyFill="1" applyBorder="1" applyAlignment="1">
      <alignment horizontal="right" vertical="center" wrapText="1"/>
    </xf>
    <xf numFmtId="0" fontId="47" fillId="41" borderId="23" xfId="0" applyFont="1" applyFill="1" applyBorder="1" applyAlignment="1">
      <alignment horizontal="center"/>
    </xf>
    <xf numFmtId="0" fontId="47" fillId="41" borderId="24" xfId="0" applyFont="1" applyFill="1" applyBorder="1" applyAlignment="1">
      <alignment horizontal="center"/>
    </xf>
    <xf numFmtId="0" fontId="47" fillId="41" borderId="25" xfId="0" applyFont="1" applyFill="1" applyBorder="1" applyAlignment="1">
      <alignment horizontal="center"/>
    </xf>
    <xf numFmtId="0" fontId="44" fillId="38" borderId="26" xfId="0" applyFont="1" applyFill="1" applyBorder="1" applyAlignment="1">
      <alignment horizontal="center" vertical="center" wrapText="1"/>
    </xf>
    <xf numFmtId="0" fontId="44" fillId="38" borderId="27" xfId="0" applyFont="1" applyFill="1" applyBorder="1" applyAlignment="1">
      <alignment horizontal="center" vertical="center" wrapText="1"/>
    </xf>
    <xf numFmtId="0" fontId="44" fillId="38" borderId="28" xfId="0" applyFont="1" applyFill="1" applyBorder="1" applyAlignment="1">
      <alignment horizontal="center" vertical="center" wrapText="1"/>
    </xf>
    <xf numFmtId="0" fontId="44" fillId="38" borderId="29" xfId="0" applyFont="1" applyFill="1" applyBorder="1" applyAlignment="1">
      <alignment horizontal="center" vertical="center" wrapText="1"/>
    </xf>
    <xf numFmtId="0" fontId="44" fillId="38" borderId="17" xfId="0" applyFont="1" applyFill="1" applyBorder="1" applyAlignment="1">
      <alignment horizontal="center" vertical="center" wrapText="1"/>
    </xf>
    <xf numFmtId="0" fontId="44" fillId="38" borderId="15" xfId="0" applyFont="1" applyFill="1" applyBorder="1" applyAlignment="1">
      <alignment horizontal="center" vertical="center" wrapText="1"/>
    </xf>
    <xf numFmtId="0" fontId="31" fillId="38" borderId="17" xfId="45" applyFill="1" applyBorder="1" applyAlignment="1" applyProtection="1">
      <alignment horizontal="center" vertical="center" wrapText="1"/>
      <protection/>
    </xf>
    <xf numFmtId="0" fontId="31" fillId="38" borderId="15" xfId="45" applyFill="1" applyBorder="1" applyAlignment="1" applyProtection="1">
      <alignment horizontal="center" vertical="center" wrapText="1"/>
      <protection/>
    </xf>
    <xf numFmtId="0" fontId="0" fillId="42" borderId="0" xfId="0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jpeg" /><Relationship Id="rId7" Type="http://schemas.openxmlformats.org/officeDocument/2006/relationships/image" Target="../media/image17.png" /><Relationship Id="rId8" Type="http://schemas.openxmlformats.org/officeDocument/2006/relationships/image" Target="../media/image18.jpeg" /><Relationship Id="rId9" Type="http://schemas.openxmlformats.org/officeDocument/2006/relationships/image" Target="../media/image19.png" /><Relationship Id="rId10" Type="http://schemas.openxmlformats.org/officeDocument/2006/relationships/image" Target="../media/image20.jpeg" /><Relationship Id="rId11" Type="http://schemas.openxmlformats.org/officeDocument/2006/relationships/image" Target="../media/image21.png" /><Relationship Id="rId12" Type="http://schemas.openxmlformats.org/officeDocument/2006/relationships/image" Target="../media/image1.png" /><Relationship Id="rId13" Type="http://schemas.openxmlformats.org/officeDocument/2006/relationships/image" Target="../media/image2.png" /><Relationship Id="rId14" Type="http://schemas.openxmlformats.org/officeDocument/2006/relationships/image" Target="../media/image3.png" /><Relationship Id="rId15" Type="http://schemas.openxmlformats.org/officeDocument/2006/relationships/image" Target="../media/image4.png" /><Relationship Id="rId16" Type="http://schemas.openxmlformats.org/officeDocument/2006/relationships/image" Target="../media/image5.png" /><Relationship Id="rId17" Type="http://schemas.openxmlformats.org/officeDocument/2006/relationships/image" Target="../media/image6.png" /><Relationship Id="rId18" Type="http://schemas.openxmlformats.org/officeDocument/2006/relationships/image" Target="../media/image7.png" /><Relationship Id="rId19" Type="http://schemas.openxmlformats.org/officeDocument/2006/relationships/image" Target="../media/image8.png" /><Relationship Id="rId20" Type="http://schemas.openxmlformats.org/officeDocument/2006/relationships/image" Target="../media/image9.png" /><Relationship Id="rId21" Type="http://schemas.openxmlformats.org/officeDocument/2006/relationships/image" Target="../media/image10.jpe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fr.clashofclans.wikia.com/wiki/B%C3%A2timents_Ressources#.C3.89lixir_Noir" TargetMode="External" /><Relationship Id="rId2" Type="http://schemas.openxmlformats.org/officeDocument/2006/relationships/hyperlink" Target="http://img1.wikia.nocookie.net/__cb20130725231305/clashofclans/images/4/4e/BronzeIII.png" TargetMode="External" /><Relationship Id="rId3" Type="http://schemas.openxmlformats.org/officeDocument/2006/relationships/hyperlink" Target="http://img2.wikia.nocookie.net/__cb20130725231521/clashofclans/images/6/6f/BronzeII.png" TargetMode="External" /><Relationship Id="rId4" Type="http://schemas.openxmlformats.org/officeDocument/2006/relationships/hyperlink" Target="http://img4.wikia.nocookie.net/__cb20130725231541/clashofclans/images/3/38/BronzeI.png" TargetMode="External" /><Relationship Id="rId5" Type="http://schemas.openxmlformats.org/officeDocument/2006/relationships/hyperlink" Target="http://img4.wikia.nocookie.net/__cb20130725231554/clashofclans/images/8/8c/SilverIII.png" TargetMode="External" /><Relationship Id="rId6" Type="http://schemas.openxmlformats.org/officeDocument/2006/relationships/hyperlink" Target="http://img4.wikia.nocookie.net/__cb20130725231628/clashofclans/images/1/13/SilverII.png" TargetMode="External" /><Relationship Id="rId7" Type="http://schemas.openxmlformats.org/officeDocument/2006/relationships/hyperlink" Target="http://img2.wikia.nocookie.net/__cb20130725231643/clashofclans/images/b/b8/SilverI.png" TargetMode="External" /><Relationship Id="rId8" Type="http://schemas.openxmlformats.org/officeDocument/2006/relationships/hyperlink" Target="http://img1.wikia.nocookie.net/__cb20130725232247/clashofclans/images/6/68/GoldIII.png" TargetMode="External" /><Relationship Id="rId9" Type="http://schemas.openxmlformats.org/officeDocument/2006/relationships/hyperlink" Target="http://img3.wikia.nocookie.net/__cb20130725232303/clashofclans/images/2/2f/GoldII.png" TargetMode="External" /><Relationship Id="rId10" Type="http://schemas.openxmlformats.org/officeDocument/2006/relationships/hyperlink" Target="http://img3.wikia.nocookie.net/__cb20130725232317/clashofclans/images/1/1d/GoldI.png" TargetMode="External" /><Relationship Id="rId11" Type="http://schemas.openxmlformats.org/officeDocument/2006/relationships/hyperlink" Target="http://img2.wikia.nocookie.net/__cb20130725232851/clashofclans/images/e/ed/CrystalIII.png" TargetMode="External" /><Relationship Id="rId12" Type="http://schemas.openxmlformats.org/officeDocument/2006/relationships/hyperlink" Target="http://img1.wikia.nocookie.net/__cb20130725232918/clashofclans/images/b/b2/CrystalII.png" TargetMode="External" /><Relationship Id="rId13" Type="http://schemas.openxmlformats.org/officeDocument/2006/relationships/hyperlink" Target="http://img3.wikia.nocookie.net/__cb20130725232931/clashofclans/images/2/2e/CrystalI.png" TargetMode="External" /><Relationship Id="rId14" Type="http://schemas.openxmlformats.org/officeDocument/2006/relationships/hyperlink" Target="http://img3.wikia.nocookie.net/__cb20130726001836/clashofclans/images/7/79/MasterIII.png" TargetMode="External" /><Relationship Id="rId15" Type="http://schemas.openxmlformats.org/officeDocument/2006/relationships/hyperlink" Target="http://img4.wikia.nocookie.net/__cb20130726001852/clashofclans/images/5/5e/MasterII.png" TargetMode="External" /><Relationship Id="rId16" Type="http://schemas.openxmlformats.org/officeDocument/2006/relationships/hyperlink" Target="http://img4.wikia.nocookie.net/__cb20130726001909/clashofclans/images/3/31/MasterI.png" TargetMode="External" /><Relationship Id="rId17" Type="http://schemas.openxmlformats.org/officeDocument/2006/relationships/hyperlink" Target="http://img4.wikia.nocookie.net/__cb20130726001940/clashofclans/images/f/fd/ChampionZero.png" TargetMode="External" /><Relationship Id="rId18" Type="http://schemas.openxmlformats.org/officeDocument/2006/relationships/hyperlink" Target="http://fr.clashofclans.wikia.com/wiki/B%C3%A2timents_Ressources#Or" TargetMode="External" /><Relationship Id="rId19" Type="http://schemas.openxmlformats.org/officeDocument/2006/relationships/hyperlink" Target="http://fr.clashofclans.wikia.com/wiki/B%C3%A2timents_Ressources#.C3.89lixir" TargetMode="External" /><Relationship Id="rId20" Type="http://schemas.openxmlformats.org/officeDocument/2006/relationships/hyperlink" Target="http://fr.clashofclans.wikia.com/wiki/B%C3%A2timents_Ressources#.C3.89lixir_Noir" TargetMode="External" /><Relationship Id="rId21" Type="http://schemas.openxmlformats.org/officeDocument/2006/relationships/hyperlink" Target="http://fr.clashofclans.wikia.com/wiki/B%C3%A2timents_Ressources#Or" TargetMode="External" /><Relationship Id="rId22" Type="http://schemas.openxmlformats.org/officeDocument/2006/relationships/hyperlink" Target="http://fr.clashofclans.wikia.com/wiki/B%C3%A2timents_Ressources#.C3.89lixir" TargetMode="External" /><Relationship Id="rId23" Type="http://schemas.openxmlformats.org/officeDocument/2006/relationships/hyperlink" Target="http://fr.clashofclans.wikia.com/wiki/B%C3%A2timents_Ressources#.C3.89lixir_Noi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19050</xdr:rowOff>
    </xdr:from>
    <xdr:to>
      <xdr:col>1</xdr:col>
      <xdr:colOff>695325</xdr:colOff>
      <xdr:row>3</xdr:row>
      <xdr:rowOff>485775</xdr:rowOff>
    </xdr:to>
    <xdr:pic>
      <xdr:nvPicPr>
        <xdr:cNvPr id="1" name="Picture 1" descr="http://clashofclansnation.files.wordpress.com/2013/02/250px-troop-barbari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04850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</xdr:row>
      <xdr:rowOff>0</xdr:rowOff>
    </xdr:from>
    <xdr:to>
      <xdr:col>2</xdr:col>
      <xdr:colOff>762000</xdr:colOff>
      <xdr:row>4</xdr:row>
      <xdr:rowOff>28575</xdr:rowOff>
    </xdr:to>
    <xdr:pic>
      <xdr:nvPicPr>
        <xdr:cNvPr id="2" name="Picture 8" descr="http://img4.wikia.nocookie.net/__cb20130623055406/clashofclans/images/thumb/1/1f/Archer_lvl1.jpg/500px-Archer_lvl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68580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</xdr:row>
      <xdr:rowOff>28575</xdr:rowOff>
    </xdr:from>
    <xdr:to>
      <xdr:col>6</xdr:col>
      <xdr:colOff>19050</xdr:colOff>
      <xdr:row>4</xdr:row>
      <xdr:rowOff>9525</xdr:rowOff>
    </xdr:to>
    <xdr:pic>
      <xdr:nvPicPr>
        <xdr:cNvPr id="3" name="Picture 4" descr="http://3.bp.blogspot.com/-8QZgQEgldWo/UHbhFC6xGNI/AAAAAAAAABI/H24dKoR8dS0/s320/cocwallbreak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714375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457200</xdr:colOff>
      <xdr:row>4</xdr:row>
      <xdr:rowOff>0</xdr:rowOff>
    </xdr:to>
    <xdr:pic>
      <xdr:nvPicPr>
        <xdr:cNvPr id="4" name="Picture 10" descr="http://img2.wikia.nocookie.net/__cb20140701122633/clashofclans/fr/images/thumb/e/eb/TroupeSorcier.png/250px-TroupeSorcie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53075" y="685800"/>
          <a:ext cx="381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3</xdr:row>
      <xdr:rowOff>0</xdr:rowOff>
    </xdr:from>
    <xdr:to>
      <xdr:col>9</xdr:col>
      <xdr:colOff>600075</xdr:colOff>
      <xdr:row>4</xdr:row>
      <xdr:rowOff>0</xdr:rowOff>
    </xdr:to>
    <xdr:pic>
      <xdr:nvPicPr>
        <xdr:cNvPr id="5" name="Picture 7" descr="http://images1.wikia.nocookie.net/__cb20130524132519/clashofclans/images/thumb/d/d1/Troop-DragonNew.png/500px-Troop-DragonNew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15175" y="6858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</xdr:row>
      <xdr:rowOff>0</xdr:rowOff>
    </xdr:from>
    <xdr:to>
      <xdr:col>4</xdr:col>
      <xdr:colOff>571500</xdr:colOff>
      <xdr:row>4</xdr:row>
      <xdr:rowOff>57150</xdr:rowOff>
    </xdr:to>
    <xdr:pic>
      <xdr:nvPicPr>
        <xdr:cNvPr id="6" name="Picture 11" descr="http://ts1.mm.bing.net/th?id=HN.608006492929721849&amp;pid=1.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28975" y="68580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14</xdr:row>
      <xdr:rowOff>28575</xdr:rowOff>
    </xdr:from>
    <xdr:to>
      <xdr:col>4</xdr:col>
      <xdr:colOff>561975</xdr:colOff>
      <xdr:row>14</xdr:row>
      <xdr:rowOff>495300</xdr:rowOff>
    </xdr:to>
    <xdr:pic>
      <xdr:nvPicPr>
        <xdr:cNvPr id="7" name="Picture 5" descr="http://img1.wikia.nocookie.net/__cb20140701122532/clashofclans/fr/images/thumb/a/a6/TroupeGolem.png/500px-TroupeGolem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0400" y="305752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14</xdr:row>
      <xdr:rowOff>38100</xdr:rowOff>
    </xdr:from>
    <xdr:to>
      <xdr:col>1</xdr:col>
      <xdr:colOff>781050</xdr:colOff>
      <xdr:row>14</xdr:row>
      <xdr:rowOff>514350</xdr:rowOff>
    </xdr:to>
    <xdr:pic>
      <xdr:nvPicPr>
        <xdr:cNvPr id="8" name="Picture 6" descr="http://ts3.mm.bing.net/th?id=HN.608020979842811401&amp;pid=1.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" y="3067050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14</xdr:row>
      <xdr:rowOff>19050</xdr:rowOff>
    </xdr:from>
    <xdr:to>
      <xdr:col>3</xdr:col>
      <xdr:colOff>533400</xdr:colOff>
      <xdr:row>14</xdr:row>
      <xdr:rowOff>495300</xdr:rowOff>
    </xdr:to>
    <xdr:pic>
      <xdr:nvPicPr>
        <xdr:cNvPr id="9" name="Picture 15" descr="http://img1.wikia.nocookie.net/__cb20140701122710/clashofclans/fr/images/thumb/4/45/TroupeValkyrie.png/250px-TroupeValkyrie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62225" y="3048000"/>
          <a:ext cx="314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14</xdr:row>
      <xdr:rowOff>38100</xdr:rowOff>
    </xdr:from>
    <xdr:to>
      <xdr:col>2</xdr:col>
      <xdr:colOff>847725</xdr:colOff>
      <xdr:row>14</xdr:row>
      <xdr:rowOff>514350</xdr:rowOff>
    </xdr:to>
    <xdr:pic>
      <xdr:nvPicPr>
        <xdr:cNvPr id="10" name="Picture 2" descr="http://multiplayerblog.mtv.com/wp-content/uploads/multi/2013/03/coc_hogrider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0" y="306705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3</xdr:row>
      <xdr:rowOff>38100</xdr:rowOff>
    </xdr:from>
    <xdr:to>
      <xdr:col>6</xdr:col>
      <xdr:colOff>790575</xdr:colOff>
      <xdr:row>4</xdr:row>
      <xdr:rowOff>9525</xdr:rowOff>
    </xdr:to>
    <xdr:pic>
      <xdr:nvPicPr>
        <xdr:cNvPr id="11" name="Picture 13" descr="http://images2.wikia.nocookie.net/__cb20120929161135/clashofclans/images/4/48/Balloon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05350" y="723900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</xdr:row>
      <xdr:rowOff>38100</xdr:rowOff>
    </xdr:from>
    <xdr:to>
      <xdr:col>3</xdr:col>
      <xdr:colOff>628650</xdr:colOff>
      <xdr:row>3</xdr:row>
      <xdr:rowOff>447675</xdr:rowOff>
    </xdr:to>
    <xdr:pic>
      <xdr:nvPicPr>
        <xdr:cNvPr id="12" name="Picture 173" descr="TroupeGobelin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90800" y="723900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3</xdr:row>
      <xdr:rowOff>19050</xdr:rowOff>
    </xdr:from>
    <xdr:to>
      <xdr:col>8</xdr:col>
      <xdr:colOff>676275</xdr:colOff>
      <xdr:row>3</xdr:row>
      <xdr:rowOff>514350</xdr:rowOff>
    </xdr:to>
    <xdr:pic>
      <xdr:nvPicPr>
        <xdr:cNvPr id="13" name="Picture 174" descr="TroupeGuérisseus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10325" y="70485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3</xdr:row>
      <xdr:rowOff>28575</xdr:rowOff>
    </xdr:from>
    <xdr:to>
      <xdr:col>10</xdr:col>
      <xdr:colOff>619125</xdr:colOff>
      <xdr:row>4</xdr:row>
      <xdr:rowOff>19050</xdr:rowOff>
    </xdr:to>
    <xdr:pic>
      <xdr:nvPicPr>
        <xdr:cNvPr id="14" name="Picture 175" descr="TroupePEKK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7143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14</xdr:row>
      <xdr:rowOff>0</xdr:rowOff>
    </xdr:from>
    <xdr:to>
      <xdr:col>5</xdr:col>
      <xdr:colOff>571500</xdr:colOff>
      <xdr:row>14</xdr:row>
      <xdr:rowOff>485775</xdr:rowOff>
    </xdr:to>
    <xdr:pic>
      <xdr:nvPicPr>
        <xdr:cNvPr id="15" name="Picture 176" descr="Witch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733800" y="302895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13</xdr:row>
      <xdr:rowOff>57150</xdr:rowOff>
    </xdr:from>
    <xdr:to>
      <xdr:col>6</xdr:col>
      <xdr:colOff>685800</xdr:colOff>
      <xdr:row>15</xdr:row>
      <xdr:rowOff>28575</xdr:rowOff>
    </xdr:to>
    <xdr:pic>
      <xdr:nvPicPr>
        <xdr:cNvPr id="16" name="Picture 177" descr="250px-Lava Hound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10100" y="2971800"/>
          <a:ext cx="447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14</xdr:row>
      <xdr:rowOff>9525</xdr:rowOff>
    </xdr:from>
    <xdr:to>
      <xdr:col>7</xdr:col>
      <xdr:colOff>514350</xdr:colOff>
      <xdr:row>14</xdr:row>
      <xdr:rowOff>466725</xdr:rowOff>
    </xdr:to>
    <xdr:pic>
      <xdr:nvPicPr>
        <xdr:cNvPr id="17" name="Picture 178" descr="Lightning Spell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524500" y="303847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13</xdr:row>
      <xdr:rowOff>104775</xdr:rowOff>
    </xdr:from>
    <xdr:to>
      <xdr:col>8</xdr:col>
      <xdr:colOff>685800</xdr:colOff>
      <xdr:row>14</xdr:row>
      <xdr:rowOff>447675</xdr:rowOff>
    </xdr:to>
    <xdr:pic>
      <xdr:nvPicPr>
        <xdr:cNvPr id="18" name="Picture 179" descr="Healing Spell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410325" y="30194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104775</xdr:rowOff>
    </xdr:from>
    <xdr:to>
      <xdr:col>9</xdr:col>
      <xdr:colOff>533400</xdr:colOff>
      <xdr:row>14</xdr:row>
      <xdr:rowOff>447675</xdr:rowOff>
    </xdr:to>
    <xdr:pic>
      <xdr:nvPicPr>
        <xdr:cNvPr id="19" name="Picture 180" descr="Rage Spell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7181850" y="30194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9525</xdr:rowOff>
    </xdr:from>
    <xdr:to>
      <xdr:col>10</xdr:col>
      <xdr:colOff>647700</xdr:colOff>
      <xdr:row>14</xdr:row>
      <xdr:rowOff>466725</xdr:rowOff>
    </xdr:to>
    <xdr:pic>
      <xdr:nvPicPr>
        <xdr:cNvPr id="20" name="Picture 181" descr="Jump Spell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7981950" y="303847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14</xdr:row>
      <xdr:rowOff>28575</xdr:rowOff>
    </xdr:from>
    <xdr:to>
      <xdr:col>11</xdr:col>
      <xdr:colOff>581025</xdr:colOff>
      <xdr:row>14</xdr:row>
      <xdr:rowOff>485775</xdr:rowOff>
    </xdr:to>
    <xdr:pic>
      <xdr:nvPicPr>
        <xdr:cNvPr id="21" name="Picture 182" descr="Sort de gel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8610600" y="30575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29</xdr:row>
      <xdr:rowOff>38100</xdr:rowOff>
    </xdr:from>
    <xdr:to>
      <xdr:col>9</xdr:col>
      <xdr:colOff>476250</xdr:colOff>
      <xdr:row>30</xdr:row>
      <xdr:rowOff>47625</xdr:rowOff>
    </xdr:to>
    <xdr:pic>
      <xdr:nvPicPr>
        <xdr:cNvPr id="22" name="Image 23" descr="Gold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400925" y="6534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31</xdr:row>
      <xdr:rowOff>19050</xdr:rowOff>
    </xdr:from>
    <xdr:to>
      <xdr:col>9</xdr:col>
      <xdr:colOff>466725</xdr:colOff>
      <xdr:row>32</xdr:row>
      <xdr:rowOff>9525</xdr:rowOff>
    </xdr:to>
    <xdr:pic>
      <xdr:nvPicPr>
        <xdr:cNvPr id="23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410450" y="68961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33</xdr:row>
      <xdr:rowOff>38100</xdr:rowOff>
    </xdr:from>
    <xdr:to>
      <xdr:col>9</xdr:col>
      <xdr:colOff>447675</xdr:colOff>
      <xdr:row>34</xdr:row>
      <xdr:rowOff>9525</xdr:rowOff>
    </xdr:to>
    <xdr:pic>
      <xdr:nvPicPr>
        <xdr:cNvPr id="24" name="Image 28" descr="27px-Dark elixir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419975" y="73056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171450</xdr:colOff>
      <xdr:row>10</xdr:row>
      <xdr:rowOff>0</xdr:rowOff>
    </xdr:to>
    <xdr:pic>
      <xdr:nvPicPr>
        <xdr:cNvPr id="25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9125" y="21526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171450</xdr:colOff>
      <xdr:row>10</xdr:row>
      <xdr:rowOff>0</xdr:rowOff>
    </xdr:to>
    <xdr:pic>
      <xdr:nvPicPr>
        <xdr:cNvPr id="26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47800" y="21526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171450</xdr:colOff>
      <xdr:row>10</xdr:row>
      <xdr:rowOff>0</xdr:rowOff>
    </xdr:to>
    <xdr:pic>
      <xdr:nvPicPr>
        <xdr:cNvPr id="27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43150" y="21526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171450</xdr:colOff>
      <xdr:row>10</xdr:row>
      <xdr:rowOff>0</xdr:rowOff>
    </xdr:to>
    <xdr:pic>
      <xdr:nvPicPr>
        <xdr:cNvPr id="28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162300" y="21526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171450</xdr:colOff>
      <xdr:row>10</xdr:row>
      <xdr:rowOff>0</xdr:rowOff>
    </xdr:to>
    <xdr:pic>
      <xdr:nvPicPr>
        <xdr:cNvPr id="29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762375" y="21526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171450</xdr:colOff>
      <xdr:row>10</xdr:row>
      <xdr:rowOff>0</xdr:rowOff>
    </xdr:to>
    <xdr:pic>
      <xdr:nvPicPr>
        <xdr:cNvPr id="30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371975" y="21526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171450</xdr:colOff>
      <xdr:row>10</xdr:row>
      <xdr:rowOff>0</xdr:rowOff>
    </xdr:to>
    <xdr:pic>
      <xdr:nvPicPr>
        <xdr:cNvPr id="31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76875" y="21526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171450</xdr:colOff>
      <xdr:row>10</xdr:row>
      <xdr:rowOff>0</xdr:rowOff>
    </xdr:to>
    <xdr:pic>
      <xdr:nvPicPr>
        <xdr:cNvPr id="32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91250" y="21526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171450</xdr:colOff>
      <xdr:row>10</xdr:row>
      <xdr:rowOff>0</xdr:rowOff>
    </xdr:to>
    <xdr:pic>
      <xdr:nvPicPr>
        <xdr:cNvPr id="33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115175" y="21526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171450</xdr:colOff>
      <xdr:row>10</xdr:row>
      <xdr:rowOff>0</xdr:rowOff>
    </xdr:to>
    <xdr:pic>
      <xdr:nvPicPr>
        <xdr:cNvPr id="34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800975" y="21526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171450</xdr:colOff>
      <xdr:row>21</xdr:row>
      <xdr:rowOff>0</xdr:rowOff>
    </xdr:to>
    <xdr:pic>
      <xdr:nvPicPr>
        <xdr:cNvPr id="35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76875" y="44958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171450</xdr:colOff>
      <xdr:row>21</xdr:row>
      <xdr:rowOff>0</xdr:rowOff>
    </xdr:to>
    <xdr:pic>
      <xdr:nvPicPr>
        <xdr:cNvPr id="36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91250" y="44958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171450</xdr:colOff>
      <xdr:row>21</xdr:row>
      <xdr:rowOff>0</xdr:rowOff>
    </xdr:to>
    <xdr:pic>
      <xdr:nvPicPr>
        <xdr:cNvPr id="37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115175" y="44958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171450</xdr:colOff>
      <xdr:row>21</xdr:row>
      <xdr:rowOff>0</xdr:rowOff>
    </xdr:to>
    <xdr:pic>
      <xdr:nvPicPr>
        <xdr:cNvPr id="38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800975" y="44958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171450</xdr:colOff>
      <xdr:row>21</xdr:row>
      <xdr:rowOff>0</xdr:rowOff>
    </xdr:to>
    <xdr:pic>
      <xdr:nvPicPr>
        <xdr:cNvPr id="39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496300" y="44958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142875</xdr:colOff>
      <xdr:row>20</xdr:row>
      <xdr:rowOff>161925</xdr:rowOff>
    </xdr:to>
    <xdr:pic>
      <xdr:nvPicPr>
        <xdr:cNvPr id="40" name="Image 28" descr="27px-Dark elixir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9125" y="44958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142875</xdr:colOff>
      <xdr:row>20</xdr:row>
      <xdr:rowOff>161925</xdr:rowOff>
    </xdr:to>
    <xdr:pic>
      <xdr:nvPicPr>
        <xdr:cNvPr id="41" name="Image 28" descr="27px-Dark elixir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47800" y="44958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142875</xdr:colOff>
      <xdr:row>20</xdr:row>
      <xdr:rowOff>161925</xdr:rowOff>
    </xdr:to>
    <xdr:pic>
      <xdr:nvPicPr>
        <xdr:cNvPr id="42" name="Image 28" descr="27px-Dark elixir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343150" y="44958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142875</xdr:colOff>
      <xdr:row>20</xdr:row>
      <xdr:rowOff>161925</xdr:rowOff>
    </xdr:to>
    <xdr:pic>
      <xdr:nvPicPr>
        <xdr:cNvPr id="43" name="Image 28" descr="27px-Dark elixir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162300" y="44958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142875</xdr:colOff>
      <xdr:row>20</xdr:row>
      <xdr:rowOff>161925</xdr:rowOff>
    </xdr:to>
    <xdr:pic>
      <xdr:nvPicPr>
        <xdr:cNvPr id="44" name="Image 28" descr="27px-Dark elixir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762375" y="44958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142875</xdr:colOff>
      <xdr:row>20</xdr:row>
      <xdr:rowOff>161925</xdr:rowOff>
    </xdr:to>
    <xdr:pic>
      <xdr:nvPicPr>
        <xdr:cNvPr id="45" name="Image 28" descr="27px-Dark elixir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371975" y="44958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781050</xdr:colOff>
      <xdr:row>31</xdr:row>
      <xdr:rowOff>28575</xdr:rowOff>
    </xdr:from>
    <xdr:to>
      <xdr:col>6</xdr:col>
      <xdr:colOff>923925</xdr:colOff>
      <xdr:row>31</xdr:row>
      <xdr:rowOff>190500</xdr:rowOff>
    </xdr:to>
    <xdr:pic>
      <xdr:nvPicPr>
        <xdr:cNvPr id="46" name="Image 28" descr="27px-Dark elixir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53025" y="69056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27</xdr:row>
      <xdr:rowOff>180975</xdr:rowOff>
    </xdr:from>
    <xdr:to>
      <xdr:col>6</xdr:col>
      <xdr:colOff>1057275</xdr:colOff>
      <xdr:row>28</xdr:row>
      <xdr:rowOff>180975</xdr:rowOff>
    </xdr:to>
    <xdr:pic>
      <xdr:nvPicPr>
        <xdr:cNvPr id="47" name="Image 24" descr="Elixi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57800" y="62865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142875</xdr:colOff>
      <xdr:row>31</xdr:row>
      <xdr:rowOff>161925</xdr:rowOff>
    </xdr:to>
    <xdr:pic>
      <xdr:nvPicPr>
        <xdr:cNvPr id="48" name="Image 28" descr="27px-Dark elixir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9125" y="6877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142875</xdr:colOff>
      <xdr:row>31</xdr:row>
      <xdr:rowOff>161925</xdr:rowOff>
    </xdr:to>
    <xdr:pic>
      <xdr:nvPicPr>
        <xdr:cNvPr id="49" name="Image 28" descr="27px-Dark elixir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47800" y="6877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142875</xdr:colOff>
      <xdr:row>31</xdr:row>
      <xdr:rowOff>161925</xdr:rowOff>
    </xdr:to>
    <xdr:pic>
      <xdr:nvPicPr>
        <xdr:cNvPr id="50" name="Image 28" descr="27px-Dark elixir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343150" y="6877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24</xdr:row>
      <xdr:rowOff>152400</xdr:rowOff>
    </xdr:from>
    <xdr:to>
      <xdr:col>1</xdr:col>
      <xdr:colOff>571500</xdr:colOff>
      <xdr:row>25</xdr:row>
      <xdr:rowOff>428625</xdr:rowOff>
    </xdr:to>
    <xdr:pic>
      <xdr:nvPicPr>
        <xdr:cNvPr id="51" name="Image 63" descr="Poison Spell info.pn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23900" y="54102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24</xdr:row>
      <xdr:rowOff>152400</xdr:rowOff>
    </xdr:from>
    <xdr:to>
      <xdr:col>2</xdr:col>
      <xdr:colOff>685800</xdr:colOff>
      <xdr:row>25</xdr:row>
      <xdr:rowOff>428625</xdr:rowOff>
    </xdr:to>
    <xdr:pic>
      <xdr:nvPicPr>
        <xdr:cNvPr id="52" name="Image 65" descr="Earthquake Spell info.pn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1666875" y="54102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24</xdr:row>
      <xdr:rowOff>152400</xdr:rowOff>
    </xdr:from>
    <xdr:to>
      <xdr:col>3</xdr:col>
      <xdr:colOff>676275</xdr:colOff>
      <xdr:row>25</xdr:row>
      <xdr:rowOff>428625</xdr:rowOff>
    </xdr:to>
    <xdr:pic>
      <xdr:nvPicPr>
        <xdr:cNvPr id="53" name="Image 66" descr="Haste Spell info.pn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2552700" y="54102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0</xdr:rowOff>
    </xdr:from>
    <xdr:to>
      <xdr:col>2</xdr:col>
      <xdr:colOff>762000</xdr:colOff>
      <xdr:row>0</xdr:row>
      <xdr:rowOff>28575</xdr:rowOff>
    </xdr:to>
    <xdr:pic>
      <xdr:nvPicPr>
        <xdr:cNvPr id="1" name="Picture 8" descr="http://img4.wikia.nocookie.net/__cb20130623055406/clashofclans/images/thumb/1/1f/Archer_lvl1.jpg/500px-Archer_lvl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542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581025</xdr:colOff>
      <xdr:row>0</xdr:row>
      <xdr:rowOff>9525</xdr:rowOff>
    </xdr:to>
    <xdr:pic>
      <xdr:nvPicPr>
        <xdr:cNvPr id="2" name="Picture 5" descr="http://img1.wikia.nocookie.net/__cb20140701122532/clashofclans/fr/images/thumb/a/a6/TroupeGolem.png/500px-TroupeGole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0"/>
          <a:ext cx="581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171450" cy="190500"/>
    <xdr:sp>
      <xdr:nvSpPr>
        <xdr:cNvPr id="1" name="AutoShape 3" descr="Dark elixir">
          <a:hlinkClick r:id="rId1"/>
        </xdr:cNvPr>
        <xdr:cNvSpPr>
          <a:spLocks noChangeAspect="1"/>
        </xdr:cNvSpPr>
      </xdr:nvSpPr>
      <xdr:spPr>
        <a:xfrm>
          <a:off x="4591050" y="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28575</xdr:rowOff>
    </xdr:from>
    <xdr:ext cx="190500" cy="323850"/>
    <xdr:sp>
      <xdr:nvSpPr>
        <xdr:cNvPr id="2" name="AutoShape 4" descr="BronzeIII">
          <a:hlinkClick r:id="rId2"/>
        </xdr:cNvPr>
        <xdr:cNvSpPr>
          <a:spLocks noChangeAspect="1"/>
        </xdr:cNvSpPr>
      </xdr:nvSpPr>
      <xdr:spPr>
        <a:xfrm>
          <a:off x="0" y="4095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57150</xdr:rowOff>
    </xdr:from>
    <xdr:ext cx="190500" cy="219075"/>
    <xdr:sp>
      <xdr:nvSpPr>
        <xdr:cNvPr id="3" name="AutoShape 5" descr="BronzeII">
          <a:hlinkClick r:id="rId3"/>
        </xdr:cNvPr>
        <xdr:cNvSpPr>
          <a:spLocks noChangeAspect="1"/>
        </xdr:cNvSpPr>
      </xdr:nvSpPr>
      <xdr:spPr>
        <a:xfrm>
          <a:off x="0" y="101917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95250</xdr:rowOff>
    </xdr:from>
    <xdr:ext cx="190500" cy="219075"/>
    <xdr:sp>
      <xdr:nvSpPr>
        <xdr:cNvPr id="4" name="AutoShape 6" descr="BronzeI">
          <a:hlinkClick r:id="rId4"/>
        </xdr:cNvPr>
        <xdr:cNvSpPr>
          <a:spLocks noChangeAspect="1"/>
        </xdr:cNvSpPr>
      </xdr:nvSpPr>
      <xdr:spPr>
        <a:xfrm>
          <a:off x="0" y="1257300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190500" cy="200025"/>
    <xdr:sp>
      <xdr:nvSpPr>
        <xdr:cNvPr id="5" name="AutoShape 7" descr="SilverIII">
          <a:hlinkClick r:id="rId5"/>
        </xdr:cNvPr>
        <xdr:cNvSpPr>
          <a:spLocks noChangeAspect="1"/>
        </xdr:cNvSpPr>
      </xdr:nvSpPr>
      <xdr:spPr>
        <a:xfrm>
          <a:off x="0" y="1485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152400</xdr:rowOff>
    </xdr:from>
    <xdr:ext cx="190500" cy="200025"/>
    <xdr:sp>
      <xdr:nvSpPr>
        <xdr:cNvPr id="6" name="AutoShape 8" descr="SilverII">
          <a:hlinkClick r:id="rId6"/>
        </xdr:cNvPr>
        <xdr:cNvSpPr>
          <a:spLocks noChangeAspect="1"/>
        </xdr:cNvSpPr>
      </xdr:nvSpPr>
      <xdr:spPr>
        <a:xfrm>
          <a:off x="0" y="1695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171450</xdr:rowOff>
    </xdr:from>
    <xdr:ext cx="190500" cy="200025"/>
    <xdr:sp>
      <xdr:nvSpPr>
        <xdr:cNvPr id="7" name="AutoShape 9" descr="SilverI">
          <a:hlinkClick r:id="rId7"/>
        </xdr:cNvPr>
        <xdr:cNvSpPr>
          <a:spLocks noChangeAspect="1"/>
        </xdr:cNvSpPr>
      </xdr:nvSpPr>
      <xdr:spPr>
        <a:xfrm>
          <a:off x="0" y="19050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190500</xdr:rowOff>
    </xdr:from>
    <xdr:ext cx="190500" cy="238125"/>
    <xdr:sp>
      <xdr:nvSpPr>
        <xdr:cNvPr id="8" name="AutoShape 10" descr="GoldIII">
          <a:hlinkClick r:id="rId8"/>
        </xdr:cNvPr>
        <xdr:cNvSpPr>
          <a:spLocks noChangeAspect="1"/>
        </xdr:cNvSpPr>
      </xdr:nvSpPr>
      <xdr:spPr>
        <a:xfrm>
          <a:off x="0" y="21145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190500</xdr:rowOff>
    </xdr:from>
    <xdr:ext cx="190500" cy="238125"/>
    <xdr:sp>
      <xdr:nvSpPr>
        <xdr:cNvPr id="9" name="AutoShape 11" descr="GoldII">
          <a:hlinkClick r:id="rId9"/>
        </xdr:cNvPr>
        <xdr:cNvSpPr>
          <a:spLocks noChangeAspect="1"/>
        </xdr:cNvSpPr>
      </xdr:nvSpPr>
      <xdr:spPr>
        <a:xfrm>
          <a:off x="0" y="23050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190500</xdr:rowOff>
    </xdr:from>
    <xdr:ext cx="190500" cy="238125"/>
    <xdr:sp>
      <xdr:nvSpPr>
        <xdr:cNvPr id="10" name="AutoShape 12" descr="GoldI">
          <a:hlinkClick r:id="rId10"/>
        </xdr:cNvPr>
        <xdr:cNvSpPr>
          <a:spLocks noChangeAspect="1"/>
        </xdr:cNvSpPr>
      </xdr:nvSpPr>
      <xdr:spPr>
        <a:xfrm>
          <a:off x="0" y="24955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190500</xdr:rowOff>
    </xdr:from>
    <xdr:ext cx="190500" cy="161925"/>
    <xdr:sp>
      <xdr:nvSpPr>
        <xdr:cNvPr id="11" name="AutoShape 13" descr="CrystalIII">
          <a:hlinkClick r:id="rId11"/>
        </xdr:cNvPr>
        <xdr:cNvSpPr>
          <a:spLocks noChangeAspect="1"/>
        </xdr:cNvSpPr>
      </xdr:nvSpPr>
      <xdr:spPr>
        <a:xfrm>
          <a:off x="0" y="2686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0500" cy="152400"/>
    <xdr:sp>
      <xdr:nvSpPr>
        <xdr:cNvPr id="12" name="AutoShape 14" descr="CrystalII">
          <a:hlinkClick r:id="rId12"/>
        </xdr:cNvPr>
        <xdr:cNvSpPr>
          <a:spLocks noChangeAspect="1"/>
        </xdr:cNvSpPr>
      </xdr:nvSpPr>
      <xdr:spPr>
        <a:xfrm>
          <a:off x="0" y="26860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0500" cy="152400"/>
    <xdr:sp>
      <xdr:nvSpPr>
        <xdr:cNvPr id="13" name="AutoShape 15" descr="CrystalI">
          <a:hlinkClick r:id="rId13"/>
        </xdr:cNvPr>
        <xdr:cNvSpPr>
          <a:spLocks noChangeAspect="1"/>
        </xdr:cNvSpPr>
      </xdr:nvSpPr>
      <xdr:spPr>
        <a:xfrm>
          <a:off x="0" y="28765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0500" cy="219075"/>
    <xdr:sp>
      <xdr:nvSpPr>
        <xdr:cNvPr id="14" name="AutoShape 16" descr="MasterIII">
          <a:hlinkClick r:id="rId14"/>
        </xdr:cNvPr>
        <xdr:cNvSpPr>
          <a:spLocks noChangeAspect="1"/>
        </xdr:cNvSpPr>
      </xdr:nvSpPr>
      <xdr:spPr>
        <a:xfrm>
          <a:off x="0" y="3067050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38100</xdr:rowOff>
    </xdr:from>
    <xdr:ext cx="190500" cy="219075"/>
    <xdr:sp>
      <xdr:nvSpPr>
        <xdr:cNvPr id="15" name="AutoShape 17" descr="MasterII">
          <a:hlinkClick r:id="rId15"/>
        </xdr:cNvPr>
        <xdr:cNvSpPr>
          <a:spLocks noChangeAspect="1"/>
        </xdr:cNvSpPr>
      </xdr:nvSpPr>
      <xdr:spPr>
        <a:xfrm>
          <a:off x="0" y="3295650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76200</xdr:rowOff>
    </xdr:from>
    <xdr:ext cx="190500" cy="219075"/>
    <xdr:sp>
      <xdr:nvSpPr>
        <xdr:cNvPr id="16" name="AutoShape 18" descr="MasterI">
          <a:hlinkClick r:id="rId16"/>
        </xdr:cNvPr>
        <xdr:cNvSpPr>
          <a:spLocks noChangeAspect="1"/>
        </xdr:cNvSpPr>
      </xdr:nvSpPr>
      <xdr:spPr>
        <a:xfrm>
          <a:off x="0" y="3524250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114300</xdr:rowOff>
    </xdr:from>
    <xdr:ext cx="190500" cy="180975"/>
    <xdr:sp>
      <xdr:nvSpPr>
        <xdr:cNvPr id="17" name="AutoShape 19" descr="ChampionZero">
          <a:hlinkClick r:id="rId17"/>
        </xdr:cNvPr>
        <xdr:cNvSpPr>
          <a:spLocks noChangeAspect="1"/>
        </xdr:cNvSpPr>
      </xdr:nvSpPr>
      <xdr:spPr>
        <a:xfrm>
          <a:off x="0" y="37528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190500"/>
    <xdr:sp>
      <xdr:nvSpPr>
        <xdr:cNvPr id="18" name="AutoShape 181" descr="Or">
          <a:hlinkClick r:id="rId18"/>
        </xdr:cNvPr>
        <xdr:cNvSpPr>
          <a:spLocks noChangeAspect="1"/>
        </xdr:cNvSpPr>
      </xdr:nvSpPr>
      <xdr:spPr>
        <a:xfrm>
          <a:off x="3829050" y="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200025</xdr:colOff>
      <xdr:row>0</xdr:row>
      <xdr:rowOff>0</xdr:rowOff>
    </xdr:from>
    <xdr:ext cx="171450" cy="171450"/>
    <xdr:sp>
      <xdr:nvSpPr>
        <xdr:cNvPr id="19" name="AutoShape 182" descr="Élixir">
          <a:hlinkClick r:id="rId19"/>
        </xdr:cNvPr>
        <xdr:cNvSpPr>
          <a:spLocks noChangeAspect="1"/>
        </xdr:cNvSpPr>
      </xdr:nvSpPr>
      <xdr:spPr>
        <a:xfrm>
          <a:off x="4029075" y="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71450" cy="171450"/>
    <xdr:sp>
      <xdr:nvSpPr>
        <xdr:cNvPr id="20" name="AutoShape 183" descr="Élixir noir">
          <a:hlinkClick r:id="rId20"/>
        </xdr:cNvPr>
        <xdr:cNvSpPr>
          <a:spLocks noChangeAspect="1"/>
        </xdr:cNvSpPr>
      </xdr:nvSpPr>
      <xdr:spPr>
        <a:xfrm>
          <a:off x="4591050" y="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90500" cy="190500"/>
    <xdr:sp>
      <xdr:nvSpPr>
        <xdr:cNvPr id="21" name="AutoShape 184" descr="Or">
          <a:hlinkClick r:id="rId21"/>
        </xdr:cNvPr>
        <xdr:cNvSpPr>
          <a:spLocks noChangeAspect="1"/>
        </xdr:cNvSpPr>
      </xdr:nvSpPr>
      <xdr:spPr>
        <a:xfrm>
          <a:off x="5353050" y="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200025</xdr:colOff>
      <xdr:row>0</xdr:row>
      <xdr:rowOff>0</xdr:rowOff>
    </xdr:from>
    <xdr:ext cx="171450" cy="171450"/>
    <xdr:sp>
      <xdr:nvSpPr>
        <xdr:cNvPr id="22" name="AutoShape 185" descr="Élixir">
          <a:hlinkClick r:id="rId22"/>
        </xdr:cNvPr>
        <xdr:cNvSpPr>
          <a:spLocks noChangeAspect="1"/>
        </xdr:cNvSpPr>
      </xdr:nvSpPr>
      <xdr:spPr>
        <a:xfrm>
          <a:off x="5553075" y="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1450" cy="171450"/>
    <xdr:sp>
      <xdr:nvSpPr>
        <xdr:cNvPr id="23" name="AutoShape 186" descr="Élixir noir">
          <a:hlinkClick r:id="rId23"/>
        </xdr:cNvPr>
        <xdr:cNvSpPr>
          <a:spLocks noChangeAspect="1"/>
        </xdr:cNvSpPr>
      </xdr:nvSpPr>
      <xdr:spPr>
        <a:xfrm>
          <a:off x="6115050" y="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238125" cy="238125"/>
    <xdr:sp>
      <xdr:nvSpPr>
        <xdr:cNvPr id="24" name="AutoShape 187" descr="BronzeIII.png"/>
        <xdr:cNvSpPr>
          <a:spLocks noChangeAspect="1"/>
        </xdr:cNvSpPr>
      </xdr:nvSpPr>
      <xdr:spPr>
        <a:xfrm>
          <a:off x="847725" y="962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57150</xdr:rowOff>
    </xdr:from>
    <xdr:ext cx="238125" cy="238125"/>
    <xdr:sp>
      <xdr:nvSpPr>
        <xdr:cNvPr id="25" name="AutoShape 188" descr="BronzeII.png"/>
        <xdr:cNvSpPr>
          <a:spLocks noChangeAspect="1"/>
        </xdr:cNvSpPr>
      </xdr:nvSpPr>
      <xdr:spPr>
        <a:xfrm>
          <a:off x="847725" y="12192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114300</xdr:rowOff>
    </xdr:from>
    <xdr:ext cx="238125" cy="238125"/>
    <xdr:sp>
      <xdr:nvSpPr>
        <xdr:cNvPr id="26" name="AutoShape 189" descr="BronzeI.png"/>
        <xdr:cNvSpPr>
          <a:spLocks noChangeAspect="1"/>
        </xdr:cNvSpPr>
      </xdr:nvSpPr>
      <xdr:spPr>
        <a:xfrm>
          <a:off x="847725" y="14668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171450</xdr:rowOff>
    </xdr:from>
    <xdr:ext cx="238125" cy="238125"/>
    <xdr:sp>
      <xdr:nvSpPr>
        <xdr:cNvPr id="27" name="AutoShape 190" descr="SilverIII.png"/>
        <xdr:cNvSpPr>
          <a:spLocks noChangeAspect="1"/>
        </xdr:cNvSpPr>
      </xdr:nvSpPr>
      <xdr:spPr>
        <a:xfrm>
          <a:off x="847725" y="17145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190500</xdr:rowOff>
    </xdr:from>
    <xdr:ext cx="238125" cy="238125"/>
    <xdr:sp>
      <xdr:nvSpPr>
        <xdr:cNvPr id="28" name="AutoShape 191" descr="SilverII.png"/>
        <xdr:cNvSpPr>
          <a:spLocks noChangeAspect="1"/>
        </xdr:cNvSpPr>
      </xdr:nvSpPr>
      <xdr:spPr>
        <a:xfrm>
          <a:off x="847725" y="19240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190500</xdr:rowOff>
    </xdr:from>
    <xdr:ext cx="238125" cy="238125"/>
    <xdr:sp>
      <xdr:nvSpPr>
        <xdr:cNvPr id="29" name="AutoShape 192" descr="SilverI.png"/>
        <xdr:cNvSpPr>
          <a:spLocks noChangeAspect="1"/>
        </xdr:cNvSpPr>
      </xdr:nvSpPr>
      <xdr:spPr>
        <a:xfrm>
          <a:off x="847725" y="21145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190500</xdr:rowOff>
    </xdr:from>
    <xdr:ext cx="238125" cy="238125"/>
    <xdr:sp>
      <xdr:nvSpPr>
        <xdr:cNvPr id="30" name="AutoShape 193" descr="GoldIII.png"/>
        <xdr:cNvSpPr>
          <a:spLocks noChangeAspect="1"/>
        </xdr:cNvSpPr>
      </xdr:nvSpPr>
      <xdr:spPr>
        <a:xfrm>
          <a:off x="847725" y="23050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28575</xdr:rowOff>
    </xdr:from>
    <xdr:ext cx="238125" cy="238125"/>
    <xdr:sp>
      <xdr:nvSpPr>
        <xdr:cNvPr id="31" name="AutoShape 194" descr="GoldII.png"/>
        <xdr:cNvSpPr>
          <a:spLocks noChangeAspect="1"/>
        </xdr:cNvSpPr>
      </xdr:nvSpPr>
      <xdr:spPr>
        <a:xfrm>
          <a:off x="847725" y="25241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238125" cy="238125"/>
    <xdr:sp>
      <xdr:nvSpPr>
        <xdr:cNvPr id="32" name="AutoShape 195" descr="GoldI.png"/>
        <xdr:cNvSpPr>
          <a:spLocks noChangeAspect="1"/>
        </xdr:cNvSpPr>
      </xdr:nvSpPr>
      <xdr:spPr>
        <a:xfrm>
          <a:off x="847725" y="27717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142875</xdr:rowOff>
    </xdr:from>
    <xdr:ext cx="238125" cy="238125"/>
    <xdr:sp>
      <xdr:nvSpPr>
        <xdr:cNvPr id="33" name="AutoShape 196" descr="CrystalIII.png"/>
        <xdr:cNvSpPr>
          <a:spLocks noChangeAspect="1"/>
        </xdr:cNvSpPr>
      </xdr:nvSpPr>
      <xdr:spPr>
        <a:xfrm>
          <a:off x="847725" y="30194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190500</xdr:rowOff>
    </xdr:from>
    <xdr:ext cx="238125" cy="238125"/>
    <xdr:sp>
      <xdr:nvSpPr>
        <xdr:cNvPr id="34" name="AutoShape 197" descr="CrystalII.png"/>
        <xdr:cNvSpPr>
          <a:spLocks noChangeAspect="1"/>
        </xdr:cNvSpPr>
      </xdr:nvSpPr>
      <xdr:spPr>
        <a:xfrm>
          <a:off x="847725" y="32575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190500</xdr:rowOff>
    </xdr:from>
    <xdr:ext cx="238125" cy="238125"/>
    <xdr:sp>
      <xdr:nvSpPr>
        <xdr:cNvPr id="35" name="AutoShape 198" descr="CrystalI.png"/>
        <xdr:cNvSpPr>
          <a:spLocks noChangeAspect="1"/>
        </xdr:cNvSpPr>
      </xdr:nvSpPr>
      <xdr:spPr>
        <a:xfrm>
          <a:off x="847725" y="34480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190500</xdr:rowOff>
    </xdr:from>
    <xdr:ext cx="238125" cy="238125"/>
    <xdr:sp>
      <xdr:nvSpPr>
        <xdr:cNvPr id="36" name="AutoShape 199" descr="MasterIII.png"/>
        <xdr:cNvSpPr>
          <a:spLocks noChangeAspect="1"/>
        </xdr:cNvSpPr>
      </xdr:nvSpPr>
      <xdr:spPr>
        <a:xfrm>
          <a:off x="847725" y="36385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238125" cy="238125"/>
    <xdr:sp>
      <xdr:nvSpPr>
        <xdr:cNvPr id="37" name="AutoShape 200" descr="MasterII.png"/>
        <xdr:cNvSpPr>
          <a:spLocks noChangeAspect="1"/>
        </xdr:cNvSpPr>
      </xdr:nvSpPr>
      <xdr:spPr>
        <a:xfrm>
          <a:off x="847725" y="38290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238125" cy="238125"/>
    <xdr:sp>
      <xdr:nvSpPr>
        <xdr:cNvPr id="38" name="AutoShape 201" descr="MasterI.png"/>
        <xdr:cNvSpPr>
          <a:spLocks noChangeAspect="1"/>
        </xdr:cNvSpPr>
      </xdr:nvSpPr>
      <xdr:spPr>
        <a:xfrm>
          <a:off x="847725" y="40767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114300</xdr:rowOff>
    </xdr:from>
    <xdr:ext cx="238125" cy="238125"/>
    <xdr:sp>
      <xdr:nvSpPr>
        <xdr:cNvPr id="39" name="AutoShape 202" descr="ChampionIII.png"/>
        <xdr:cNvSpPr>
          <a:spLocks noChangeAspect="1"/>
        </xdr:cNvSpPr>
      </xdr:nvSpPr>
      <xdr:spPr>
        <a:xfrm>
          <a:off x="847725" y="4324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171450</xdr:rowOff>
    </xdr:from>
    <xdr:ext cx="238125" cy="238125"/>
    <xdr:sp>
      <xdr:nvSpPr>
        <xdr:cNvPr id="40" name="AutoShape 203" descr="ChampionII.png"/>
        <xdr:cNvSpPr>
          <a:spLocks noChangeAspect="1"/>
        </xdr:cNvSpPr>
      </xdr:nvSpPr>
      <xdr:spPr>
        <a:xfrm>
          <a:off x="847725" y="45720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190500</xdr:rowOff>
    </xdr:from>
    <xdr:ext cx="238125" cy="238125"/>
    <xdr:sp>
      <xdr:nvSpPr>
        <xdr:cNvPr id="41" name="AutoShape 204" descr="ChampionI.png"/>
        <xdr:cNvSpPr>
          <a:spLocks noChangeAspect="1"/>
        </xdr:cNvSpPr>
      </xdr:nvSpPr>
      <xdr:spPr>
        <a:xfrm>
          <a:off x="847725" y="47815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190500</xdr:rowOff>
    </xdr:from>
    <xdr:ext cx="238125" cy="238125"/>
    <xdr:sp>
      <xdr:nvSpPr>
        <xdr:cNvPr id="42" name="AutoShape 205" descr="TitanIII.png"/>
        <xdr:cNvSpPr>
          <a:spLocks noChangeAspect="1"/>
        </xdr:cNvSpPr>
      </xdr:nvSpPr>
      <xdr:spPr>
        <a:xfrm>
          <a:off x="847725" y="49720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142875</xdr:rowOff>
    </xdr:from>
    <xdr:ext cx="238125" cy="238125"/>
    <xdr:sp>
      <xdr:nvSpPr>
        <xdr:cNvPr id="43" name="AutoShape 206" descr="TitanII.png"/>
        <xdr:cNvSpPr>
          <a:spLocks noChangeAspect="1"/>
        </xdr:cNvSpPr>
      </xdr:nvSpPr>
      <xdr:spPr>
        <a:xfrm>
          <a:off x="847725" y="53054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238125" cy="238125"/>
    <xdr:sp>
      <xdr:nvSpPr>
        <xdr:cNvPr id="44" name="AutoShape 207" descr="TitanI.png"/>
        <xdr:cNvSpPr>
          <a:spLocks noChangeAspect="1"/>
        </xdr:cNvSpPr>
      </xdr:nvSpPr>
      <xdr:spPr>
        <a:xfrm>
          <a:off x="847725" y="57340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47625</xdr:rowOff>
    </xdr:from>
    <xdr:ext cx="238125" cy="238125"/>
    <xdr:sp>
      <xdr:nvSpPr>
        <xdr:cNvPr id="45" name="AutoShape 208" descr="LegendI.png"/>
        <xdr:cNvSpPr>
          <a:spLocks noChangeAspect="1"/>
        </xdr:cNvSpPr>
      </xdr:nvSpPr>
      <xdr:spPr>
        <a:xfrm>
          <a:off x="847725" y="61626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960nene.free.fr/" TargetMode="External" /><Relationship Id="rId2" Type="http://schemas.openxmlformats.org/officeDocument/2006/relationships/hyperlink" Target="http://fr.clashofclans.wikia.com/wiki/Wiki_Clash_of_Clan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r.clashofclans.wikia.com/wiki/B%C3%A2timents_Ressources#.C3.89lixir_Noir" TargetMode="External" /><Relationship Id="rId2" Type="http://schemas.openxmlformats.org/officeDocument/2006/relationships/hyperlink" Target="http://fr.clashofclans.wikia.com/wiki/B%C3%A2timents_Ressources#.C3.89lixir_Noir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11.421875" defaultRowHeight="15"/>
  <cols>
    <col min="1" max="1" width="9.28125" style="0" customWidth="1"/>
    <col min="2" max="2" width="12.421875" style="1" customWidth="1"/>
    <col min="3" max="3" width="13.421875" style="1" customWidth="1"/>
    <col min="4" max="4" width="12.28125" style="1" customWidth="1"/>
    <col min="5" max="5" width="9.00390625" style="1" customWidth="1"/>
    <col min="6" max="6" width="9.140625" style="1" customWidth="1"/>
    <col min="7" max="7" width="16.57421875" style="1" customWidth="1"/>
    <col min="8" max="8" width="10.7109375" style="1" customWidth="1"/>
    <col min="9" max="9" width="13.8515625" style="1" customWidth="1"/>
    <col min="10" max="10" width="10.28125" style="1" customWidth="1"/>
    <col min="11" max="11" width="10.421875" style="1" customWidth="1"/>
    <col min="12" max="12" width="10.421875" style="0" customWidth="1"/>
    <col min="15" max="15" width="0" style="0" hidden="1" customWidth="1"/>
  </cols>
  <sheetData>
    <row r="1" spans="2:10" ht="23.25">
      <c r="B1" s="1" t="s">
        <v>26</v>
      </c>
      <c r="D1" s="39" t="s">
        <v>36</v>
      </c>
      <c r="E1" s="40"/>
      <c r="F1" s="40"/>
      <c r="G1" s="40"/>
      <c r="H1" s="41"/>
      <c r="J1" s="1" t="s">
        <v>35</v>
      </c>
    </row>
    <row r="2" spans="2:10" ht="15.75" thickBot="1">
      <c r="B2" s="5">
        <f>SUM(B11:K11)+SUM(B22:G22)</f>
        <v>220</v>
      </c>
      <c r="C2" s="7">
        <f>IF(B2&gt;J2,"ATTENTION DEPASSEMENT DE TROUPES PAR RAPPORT A LA CAPACITE DE VOTRE CAMP","")</f>
      </c>
      <c r="J2" s="18">
        <v>220</v>
      </c>
    </row>
    <row r="3" ht="15">
      <c r="B3" s="31"/>
    </row>
    <row r="4" ht="40.5" customHeight="1"/>
    <row r="5" spans="2:11" ht="15">
      <c r="B5" s="1" t="s">
        <v>0</v>
      </c>
      <c r="C5" s="1" t="s">
        <v>2</v>
      </c>
      <c r="D5" s="1" t="s">
        <v>1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ht="15">
      <c r="A6" t="s">
        <v>38</v>
      </c>
      <c r="B6" s="19" t="s">
        <v>20</v>
      </c>
      <c r="C6" s="19" t="s">
        <v>21</v>
      </c>
      <c r="D6" s="19" t="s">
        <v>19</v>
      </c>
      <c r="E6" s="19" t="s">
        <v>21</v>
      </c>
      <c r="F6" s="19" t="s">
        <v>19</v>
      </c>
      <c r="G6" s="19" t="s">
        <v>19</v>
      </c>
      <c r="H6" s="19" t="s">
        <v>21</v>
      </c>
      <c r="I6" s="19" t="s">
        <v>19</v>
      </c>
      <c r="J6" s="19" t="s">
        <v>20</v>
      </c>
      <c r="K6" s="19" t="s">
        <v>17</v>
      </c>
    </row>
    <row r="7" spans="1:11" ht="15">
      <c r="A7" t="s">
        <v>16</v>
      </c>
      <c r="B7" s="8">
        <v>1</v>
      </c>
      <c r="C7" s="8">
        <v>1</v>
      </c>
      <c r="D7" s="8">
        <v>1</v>
      </c>
      <c r="E7" s="8">
        <v>5</v>
      </c>
      <c r="F7" s="8">
        <v>2</v>
      </c>
      <c r="G7" s="8">
        <v>5</v>
      </c>
      <c r="H7" s="8">
        <v>4</v>
      </c>
      <c r="I7" s="8">
        <v>14</v>
      </c>
      <c r="J7" s="8">
        <v>20</v>
      </c>
      <c r="K7" s="8">
        <v>25</v>
      </c>
    </row>
    <row r="8" spans="1:11" ht="15">
      <c r="A8" t="s">
        <v>24</v>
      </c>
      <c r="B8" s="9">
        <v>0.00023148148148148146</v>
      </c>
      <c r="C8" s="9">
        <v>0.0002893518518518519</v>
      </c>
      <c r="D8" s="9">
        <v>0.00034722222222222224</v>
      </c>
      <c r="E8" s="9">
        <v>0.001388888888888889</v>
      </c>
      <c r="F8" s="9">
        <v>0.001388888888888889</v>
      </c>
      <c r="G8" s="9">
        <v>0.005555555555555556</v>
      </c>
      <c r="H8" s="9">
        <v>0.005555555555555556</v>
      </c>
      <c r="I8" s="9">
        <v>0.010416666666666666</v>
      </c>
      <c r="J8" s="9">
        <v>0.020833333333333332</v>
      </c>
      <c r="K8" s="9">
        <v>0.03125</v>
      </c>
    </row>
    <row r="9" spans="1:11" ht="15">
      <c r="A9" t="s">
        <v>39</v>
      </c>
      <c r="B9" s="16"/>
      <c r="C9" s="16"/>
      <c r="D9" s="16"/>
      <c r="E9" s="16"/>
      <c r="F9" s="16">
        <v>4</v>
      </c>
      <c r="G9" s="16"/>
      <c r="H9" s="16">
        <v>18</v>
      </c>
      <c r="I9" s="16"/>
      <c r="J9" s="16"/>
      <c r="K9" s="16">
        <v>3</v>
      </c>
    </row>
    <row r="10" spans="1:11" ht="15">
      <c r="A10" t="s">
        <v>31</v>
      </c>
      <c r="B10" s="10">
        <f>VLOOKUP(B6,PLAGE,2,FALSE)</f>
        <v>80</v>
      </c>
      <c r="C10" s="10">
        <f>VLOOKUP(C6,PLAGE,3,FALSE)</f>
        <v>200</v>
      </c>
      <c r="D10" s="10">
        <f>VLOOKUP(D6,PLAGE,4,FALSE)</f>
        <v>60</v>
      </c>
      <c r="E10" s="10">
        <f>VLOOKUP(E6,PLAGE,5,FALSE)</f>
        <v>2500</v>
      </c>
      <c r="F10" s="10">
        <f>VLOOKUP(F6,PLAGE,6,FALSE)</f>
        <v>2000</v>
      </c>
      <c r="G10" s="11">
        <f>VLOOKUP(G6,PLAGE,7,FALSE)</f>
        <v>3000</v>
      </c>
      <c r="H10" s="11">
        <f>VLOOKUP(H6,PLAGE,8,FALSE)</f>
        <v>3500</v>
      </c>
      <c r="I10" s="11">
        <f>VLOOKUP(I6,PLAGE,9,FALSE)</f>
        <v>8000</v>
      </c>
      <c r="J10" s="11">
        <f>VLOOKUP(J6,PLAGE,10,FALSE)</f>
        <v>42000</v>
      </c>
      <c r="K10" s="11">
        <f>VLOOKUP(K6,PLAGE,11,FALSE)</f>
        <v>30000</v>
      </c>
    </row>
    <row r="11" spans="2:11" ht="15">
      <c r="B11" s="12">
        <f aca="true" t="shared" si="0" ref="B11:K11">B7*B9</f>
        <v>0</v>
      </c>
      <c r="C11" s="12">
        <f t="shared" si="0"/>
        <v>0</v>
      </c>
      <c r="D11" s="12">
        <f t="shared" si="0"/>
        <v>0</v>
      </c>
      <c r="E11" s="12">
        <f t="shared" si="0"/>
        <v>0</v>
      </c>
      <c r="F11" s="12">
        <f t="shared" si="0"/>
        <v>8</v>
      </c>
      <c r="G11" s="12">
        <f t="shared" si="0"/>
        <v>0</v>
      </c>
      <c r="H11" s="12">
        <f t="shared" si="0"/>
        <v>72</v>
      </c>
      <c r="I11" s="12">
        <f t="shared" si="0"/>
        <v>0</v>
      </c>
      <c r="J11" s="12">
        <f t="shared" si="0"/>
        <v>0</v>
      </c>
      <c r="K11" s="12">
        <f t="shared" si="0"/>
        <v>75</v>
      </c>
    </row>
    <row r="12" spans="2:11" ht="15">
      <c r="B12" s="12">
        <f aca="true" t="shared" si="1" ref="B12:K12">B10*B9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8000</v>
      </c>
      <c r="G12" s="12">
        <f t="shared" si="1"/>
        <v>0</v>
      </c>
      <c r="H12" s="12">
        <f t="shared" si="1"/>
        <v>63000</v>
      </c>
      <c r="I12" s="12">
        <f t="shared" si="1"/>
        <v>0</v>
      </c>
      <c r="J12" s="12">
        <f t="shared" si="1"/>
        <v>0</v>
      </c>
      <c r="K12" s="12">
        <f t="shared" si="1"/>
        <v>90000</v>
      </c>
    </row>
    <row r="13" spans="2:11" ht="15">
      <c r="B13" s="13">
        <f>B9*B8</f>
        <v>0</v>
      </c>
      <c r="C13" s="13">
        <f aca="true" t="shared" si="2" ref="C13:K13">C9*C8</f>
        <v>0</v>
      </c>
      <c r="D13" s="13">
        <f t="shared" si="2"/>
        <v>0</v>
      </c>
      <c r="E13" s="13">
        <f t="shared" si="2"/>
        <v>0</v>
      </c>
      <c r="F13" s="13">
        <f t="shared" si="2"/>
        <v>0.005555555555555556</v>
      </c>
      <c r="G13" s="13">
        <f t="shared" si="2"/>
        <v>0</v>
      </c>
      <c r="H13" s="13">
        <f t="shared" si="2"/>
        <v>0.1</v>
      </c>
      <c r="I13" s="13">
        <f t="shared" si="2"/>
        <v>0</v>
      </c>
      <c r="J13" s="13">
        <f t="shared" si="2"/>
        <v>0</v>
      </c>
      <c r="K13" s="13">
        <f t="shared" si="2"/>
        <v>0.09375</v>
      </c>
    </row>
    <row r="14" spans="2:11" ht="9" customHeight="1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ht="40.5" customHeight="1"/>
    <row r="16" spans="2:12" ht="15">
      <c r="B16" s="1" t="s">
        <v>10</v>
      </c>
      <c r="C16" s="1" t="s">
        <v>11</v>
      </c>
      <c r="D16" s="1" t="s">
        <v>12</v>
      </c>
      <c r="E16" s="1" t="s">
        <v>13</v>
      </c>
      <c r="F16" s="1" t="s">
        <v>14</v>
      </c>
      <c r="G16" s="1" t="s">
        <v>15</v>
      </c>
      <c r="H16" s="1" t="s">
        <v>29</v>
      </c>
      <c r="I16" s="1" t="s">
        <v>33</v>
      </c>
      <c r="J16" s="1" t="s">
        <v>32</v>
      </c>
      <c r="K16" s="1" t="s">
        <v>34</v>
      </c>
      <c r="L16" s="1" t="s">
        <v>30</v>
      </c>
    </row>
    <row r="17" spans="1:12" ht="15">
      <c r="A17" t="s">
        <v>38</v>
      </c>
      <c r="B17" s="19" t="s">
        <v>19</v>
      </c>
      <c r="C17" s="19" t="s">
        <v>17</v>
      </c>
      <c r="D17" s="19" t="s">
        <v>17</v>
      </c>
      <c r="E17" s="19" t="s">
        <v>17</v>
      </c>
      <c r="F17" s="19" t="s">
        <v>17</v>
      </c>
      <c r="G17" s="19" t="s">
        <v>17</v>
      </c>
      <c r="H17" s="19" t="s">
        <v>20</v>
      </c>
      <c r="I17" s="19" t="s">
        <v>20</v>
      </c>
      <c r="J17" s="19" t="s">
        <v>19</v>
      </c>
      <c r="K17" s="19" t="s">
        <v>17</v>
      </c>
      <c r="L17" s="19" t="s">
        <v>17</v>
      </c>
    </row>
    <row r="18" spans="1:12" ht="15">
      <c r="A18" t="s">
        <v>16</v>
      </c>
      <c r="B18" s="8">
        <v>2</v>
      </c>
      <c r="C18" s="8">
        <v>5</v>
      </c>
      <c r="D18" s="8">
        <v>8</v>
      </c>
      <c r="E18" s="8">
        <v>30</v>
      </c>
      <c r="F18" s="8">
        <v>12</v>
      </c>
      <c r="G18" s="8">
        <v>30</v>
      </c>
      <c r="H18" s="8"/>
      <c r="I18" s="8"/>
      <c r="J18" s="8"/>
      <c r="K18" s="8"/>
      <c r="L18" s="14"/>
    </row>
    <row r="19" spans="1:12" ht="15">
      <c r="A19" t="s">
        <v>24</v>
      </c>
      <c r="B19" s="9">
        <v>0.0005208333333333333</v>
      </c>
      <c r="C19" s="9">
        <v>0.001388888888888889</v>
      </c>
      <c r="D19" s="9">
        <v>0.005555555555555556</v>
      </c>
      <c r="E19" s="9">
        <v>0.03125</v>
      </c>
      <c r="F19" s="9">
        <v>0.013888888888888888</v>
      </c>
      <c r="G19" s="9">
        <v>0.03125</v>
      </c>
      <c r="H19" s="9">
        <v>0.020833333333333332</v>
      </c>
      <c r="I19" s="9">
        <v>0.020833333333333332</v>
      </c>
      <c r="J19" s="9">
        <v>0.03125</v>
      </c>
      <c r="K19" s="9">
        <v>0.03125</v>
      </c>
      <c r="L19" s="9">
        <v>0.03125</v>
      </c>
    </row>
    <row r="20" spans="1:15" ht="15">
      <c r="A20" t="s">
        <v>39</v>
      </c>
      <c r="B20" s="16"/>
      <c r="C20" s="16">
        <v>1</v>
      </c>
      <c r="D20" s="16"/>
      <c r="E20" s="16">
        <v>2</v>
      </c>
      <c r="F20" s="16"/>
      <c r="G20" s="16"/>
      <c r="H20" s="16"/>
      <c r="I20" s="16">
        <v>1</v>
      </c>
      <c r="J20" s="16">
        <v>1</v>
      </c>
      <c r="K20" s="16"/>
      <c r="L20" s="16"/>
      <c r="O20" t="e">
        <f>G29-J33</f>
        <v>#VALUE!</v>
      </c>
    </row>
    <row r="21" spans="1:12" ht="15">
      <c r="A21" t="s">
        <v>31</v>
      </c>
      <c r="B21" s="22">
        <f>VLOOKUP(B17,PLAGE,12,FALSE)</f>
        <v>8</v>
      </c>
      <c r="C21" s="22">
        <f>VLOOKUP(C17,PLAGE,13,FALSE)</f>
        <v>40</v>
      </c>
      <c r="D21" s="22">
        <f>VLOOKUP(D17,PLAGE,14,FALSE)</f>
        <v>70</v>
      </c>
      <c r="E21" s="22">
        <f>VLOOKUP(E17,PLAGE,15,FALSE)</f>
        <v>450</v>
      </c>
      <c r="F21" s="22">
        <f>VLOOKUP(F17,PLAGE,16,FALSE)</f>
        <v>250</v>
      </c>
      <c r="G21" s="22">
        <f>VLOOKUP(G17,PLAGE,17,FALSE)</f>
        <v>390</v>
      </c>
      <c r="H21" s="11">
        <f>VLOOKUP(H17,PLAGE,18,FALSE)</f>
        <v>20000</v>
      </c>
      <c r="I21" s="11">
        <f>VLOOKUP(I17,PLAGE,19,FALSE)</f>
        <v>20000</v>
      </c>
      <c r="J21" s="11">
        <f>VLOOKUP(J17,PLAGE,20,FALSE)</f>
        <v>27000</v>
      </c>
      <c r="K21" s="11">
        <f>VLOOKUP(K17,PLAGE,21,FALSE)</f>
        <v>23000</v>
      </c>
      <c r="L21" s="11">
        <f>VLOOKUP(L17,PLAGE,22,FALSE)</f>
        <v>26000</v>
      </c>
    </row>
    <row r="22" spans="2:15" ht="15">
      <c r="B22" s="12">
        <f aca="true" t="shared" si="3" ref="B22:L22">B18*B20</f>
        <v>0</v>
      </c>
      <c r="C22" s="12">
        <f t="shared" si="3"/>
        <v>5</v>
      </c>
      <c r="D22" s="12">
        <f t="shared" si="3"/>
        <v>0</v>
      </c>
      <c r="E22" s="12">
        <f t="shared" si="3"/>
        <v>60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O22">
        <f>N22+J35-G32</f>
        <v>-1165</v>
      </c>
    </row>
    <row r="23" spans="2:12" ht="15">
      <c r="B23" s="12">
        <f aca="true" t="shared" si="4" ref="B23:G23">B21*B20</f>
        <v>0</v>
      </c>
      <c r="C23" s="12">
        <f t="shared" si="4"/>
        <v>40</v>
      </c>
      <c r="D23" s="12">
        <f t="shared" si="4"/>
        <v>0</v>
      </c>
      <c r="E23" s="12">
        <f t="shared" si="4"/>
        <v>900</v>
      </c>
      <c r="F23" s="12">
        <f t="shared" si="4"/>
        <v>0</v>
      </c>
      <c r="G23" s="12">
        <f t="shared" si="4"/>
        <v>0</v>
      </c>
      <c r="H23" s="12">
        <f>H21*H20</f>
        <v>0</v>
      </c>
      <c r="I23" s="12">
        <f>I21*I20</f>
        <v>20000</v>
      </c>
      <c r="J23" s="12">
        <f>J21*J20</f>
        <v>27000</v>
      </c>
      <c r="K23" s="12">
        <f>K21*K20</f>
        <v>0</v>
      </c>
      <c r="L23" s="12">
        <f>L21*L20</f>
        <v>0</v>
      </c>
    </row>
    <row r="24" spans="2:12" ht="15">
      <c r="B24" s="13">
        <f aca="true" t="shared" si="5" ref="B24:G24">B20*B19</f>
        <v>0</v>
      </c>
      <c r="C24" s="13">
        <f t="shared" si="5"/>
        <v>0.001388888888888889</v>
      </c>
      <c r="D24" s="13">
        <f t="shared" si="5"/>
        <v>0</v>
      </c>
      <c r="E24" s="13">
        <f t="shared" si="5"/>
        <v>0.0625</v>
      </c>
      <c r="F24" s="13">
        <f t="shared" si="5"/>
        <v>0</v>
      </c>
      <c r="G24" s="13">
        <f t="shared" si="5"/>
        <v>0</v>
      </c>
      <c r="H24" s="13">
        <f>H20*H19</f>
        <v>0</v>
      </c>
      <c r="I24" s="13">
        <f>I20*I19</f>
        <v>0.020833333333333332</v>
      </c>
      <c r="J24" s="13">
        <f>J20*J19</f>
        <v>0.03125</v>
      </c>
      <c r="K24" s="13">
        <f>K20*K19</f>
        <v>0</v>
      </c>
      <c r="L24" s="13">
        <f>L20*L19</f>
        <v>0</v>
      </c>
    </row>
    <row r="25" ht="15"/>
    <row r="26" ht="36.75" customHeight="1"/>
    <row r="27" spans="2:12" ht="15">
      <c r="B27" s="1" t="s">
        <v>156</v>
      </c>
      <c r="C27" s="1" t="s">
        <v>157</v>
      </c>
      <c r="D27" s="1" t="s">
        <v>158</v>
      </c>
      <c r="J27" s="20" t="s">
        <v>46</v>
      </c>
      <c r="L27" t="s">
        <v>159</v>
      </c>
    </row>
    <row r="28" spans="2:12" ht="15">
      <c r="B28" s="19" t="s">
        <v>19</v>
      </c>
      <c r="C28" s="19" t="s">
        <v>18</v>
      </c>
      <c r="D28" s="19" t="s">
        <v>17</v>
      </c>
      <c r="G28" s="1" t="s">
        <v>28</v>
      </c>
      <c r="J28" s="21" t="s">
        <v>88</v>
      </c>
      <c r="L28" s="32" t="s">
        <v>160</v>
      </c>
    </row>
    <row r="29" spans="2:12" ht="15.75" thickBot="1">
      <c r="B29" s="8"/>
      <c r="C29" s="8"/>
      <c r="D29" s="8"/>
      <c r="G29" s="15">
        <f>SUM(B12:K12)+SUM(H23:L23)</f>
        <v>208000</v>
      </c>
      <c r="J29" s="1" t="s">
        <v>45</v>
      </c>
      <c r="L29" s="32" t="s">
        <v>161</v>
      </c>
    </row>
    <row r="30" spans="2:10" ht="15">
      <c r="B30" s="9">
        <v>0.0002893518518518519</v>
      </c>
      <c r="C30" s="9">
        <v>0.0002893518518518519</v>
      </c>
      <c r="D30" s="9">
        <v>0.0002893518518518519</v>
      </c>
      <c r="J30"/>
    </row>
    <row r="31" spans="2:12" ht="15">
      <c r="B31" s="16">
        <v>1</v>
      </c>
      <c r="C31" s="16">
        <v>4</v>
      </c>
      <c r="D31" s="16"/>
      <c r="G31" s="1" t="s">
        <v>25</v>
      </c>
      <c r="J31" s="1" t="str">
        <f>VLOOKUP(J28,'BONUS LIGUE'!$A$2:$G$17,5,FALSE)</f>
        <v>2 200</v>
      </c>
      <c r="L31" s="50">
        <f>SUM(H20:L20)*2+SUM(B31:D31)</f>
        <v>9</v>
      </c>
    </row>
    <row r="32" spans="2:12" ht="15.75" thickBot="1">
      <c r="B32" s="22">
        <f>VLOOKUP(B28,PLAGE,23,FALSE)</f>
        <v>125</v>
      </c>
      <c r="C32" s="22">
        <f>VLOOKUP(C28,PLAGE,24,FALSE)</f>
        <v>140</v>
      </c>
      <c r="D32" s="22">
        <f>VLOOKUP(D28,PLAGE,25,FALSE)</f>
        <v>80</v>
      </c>
      <c r="G32" s="23">
        <f>SUM(B23:G23)+SUM(B32:D32)</f>
        <v>1285</v>
      </c>
      <c r="L32" t="s">
        <v>162</v>
      </c>
    </row>
    <row r="33" spans="2:10" ht="15">
      <c r="B33" s="12">
        <f>B29*B31</f>
        <v>0</v>
      </c>
      <c r="C33" s="12">
        <f>C29*C31</f>
        <v>0</v>
      </c>
      <c r="D33" s="12">
        <f>D29*D31</f>
        <v>0</v>
      </c>
      <c r="J33" s="1" t="str">
        <f>VLOOKUP($J$28,'BONUS LIGUE'!$A$2:$G$17,6,FALSE)</f>
        <v>40 000</v>
      </c>
    </row>
    <row r="34" spans="2:10" ht="15">
      <c r="B34" s="12">
        <f>B32*B31</f>
        <v>125</v>
      </c>
      <c r="C34" s="12">
        <f>C32*C31</f>
        <v>560</v>
      </c>
      <c r="D34" s="12">
        <f>D32*D31</f>
        <v>0</v>
      </c>
      <c r="G34" s="1" t="s">
        <v>27</v>
      </c>
      <c r="J34"/>
    </row>
    <row r="35" spans="2:10" ht="15.75" thickBot="1">
      <c r="B35" s="13">
        <f>B31*B30</f>
        <v>0.0002893518518518519</v>
      </c>
      <c r="C35" s="13">
        <f>C31*C30</f>
        <v>0.0011574074074074076</v>
      </c>
      <c r="D35" s="13">
        <f>D31*D30</f>
        <v>0</v>
      </c>
      <c r="G35" s="6">
        <f>SUM(B13:K13)+SUM(B24:L24)+SUM(B35:D35)</f>
        <v>0.316724537037037</v>
      </c>
      <c r="J35" s="1">
        <f>VLOOKUP($J$28,'BONUS LIGUE'!$A$2:$G$17,7,FALSE)</f>
        <v>120</v>
      </c>
    </row>
    <row r="37" spans="2:4" ht="15">
      <c r="B37" s="7" t="s">
        <v>37</v>
      </c>
      <c r="D37" s="17" t="s">
        <v>40</v>
      </c>
    </row>
    <row r="38" spans="2:4" ht="15">
      <c r="B38" s="17" t="s">
        <v>47</v>
      </c>
      <c r="D38" s="24"/>
    </row>
  </sheetData>
  <sheetProtection password="CA92" sheet="1"/>
  <mergeCells count="1">
    <mergeCell ref="D1:H1"/>
  </mergeCells>
  <conditionalFormatting sqref="C2">
    <cfRule type="cellIs" priority="3" dxfId="2" operator="notEqual" stopIfTrue="1">
      <formula>""""""</formula>
    </cfRule>
  </conditionalFormatting>
  <conditionalFormatting sqref="B2:B3">
    <cfRule type="cellIs" priority="7" dxfId="0" operator="greaterThan" stopIfTrue="1">
      <formula>$J$2</formula>
    </cfRule>
  </conditionalFormatting>
  <dataValidations count="2">
    <dataValidation type="list" allowBlank="1" showInputMessage="1" showErrorMessage="1" sqref="B17:L17 B6:K6 B28:D28">
      <formula1>NIVEAUX</formula1>
    </dataValidation>
    <dataValidation type="list" allowBlank="1" showInputMessage="1" showErrorMessage="1" sqref="J28">
      <formula1>LIGUES</formula1>
    </dataValidation>
  </dataValidations>
  <hyperlinks>
    <hyperlink ref="D37" r:id="rId1" display="http://1960nene.free.fr"/>
    <hyperlink ref="B38" r:id="rId2" display="http://fr.clashofclans.wikia.com/wiki/Wiki_Clash_of_Clans"/>
  </hyperlinks>
  <printOptions horizontalCentered="1" verticalCentered="1"/>
  <pageMargins left="0" right="0" top="0" bottom="0" header="0" footer="0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K1">
      <selection activeCell="U19" sqref="U19"/>
    </sheetView>
  </sheetViews>
  <sheetFormatPr defaultColWidth="11.421875" defaultRowHeight="15"/>
  <cols>
    <col min="1" max="1" width="7.140625" style="0" customWidth="1"/>
    <col min="25" max="25" width="13.28125" style="0" customWidth="1"/>
  </cols>
  <sheetData>
    <row r="1" spans="2:25" ht="15"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29</v>
      </c>
      <c r="S1" s="1" t="s">
        <v>33</v>
      </c>
      <c r="T1" s="1" t="s">
        <v>32</v>
      </c>
      <c r="U1" s="1" t="s">
        <v>34</v>
      </c>
      <c r="V1" s="1" t="s">
        <v>30</v>
      </c>
      <c r="W1" s="1" t="s">
        <v>156</v>
      </c>
      <c r="X1" s="1" t="s">
        <v>157</v>
      </c>
      <c r="Y1" s="1" t="s">
        <v>158</v>
      </c>
    </row>
    <row r="2" spans="1:25" ht="15">
      <c r="A2" t="s">
        <v>17</v>
      </c>
      <c r="B2" s="2">
        <v>25</v>
      </c>
      <c r="C2" s="2">
        <v>50</v>
      </c>
      <c r="D2" s="2">
        <v>25</v>
      </c>
      <c r="E2" s="2">
        <v>500</v>
      </c>
      <c r="F2" s="2">
        <v>1000</v>
      </c>
      <c r="G2" s="2">
        <v>2000</v>
      </c>
      <c r="H2" s="2">
        <v>1500</v>
      </c>
      <c r="I2" s="2">
        <v>5000</v>
      </c>
      <c r="J2" s="2">
        <v>25000</v>
      </c>
      <c r="K2" s="2">
        <v>30000</v>
      </c>
      <c r="L2" s="2">
        <v>6</v>
      </c>
      <c r="M2" s="2">
        <v>40</v>
      </c>
      <c r="N2" s="2">
        <v>70</v>
      </c>
      <c r="O2" s="2">
        <v>450</v>
      </c>
      <c r="P2" s="2">
        <v>250</v>
      </c>
      <c r="Q2" s="2">
        <v>390</v>
      </c>
      <c r="R2" s="4">
        <v>15000</v>
      </c>
      <c r="S2" s="4">
        <v>15000</v>
      </c>
      <c r="T2" s="4">
        <v>23000</v>
      </c>
      <c r="U2" s="4">
        <v>23000</v>
      </c>
      <c r="V2" s="4">
        <v>26000</v>
      </c>
      <c r="W2" s="4">
        <v>95</v>
      </c>
      <c r="X2" s="4">
        <v>125</v>
      </c>
      <c r="Y2" s="4">
        <v>80</v>
      </c>
    </row>
    <row r="3" spans="1:25" ht="15">
      <c r="A3" t="s">
        <v>18</v>
      </c>
      <c r="B3" s="2">
        <v>40</v>
      </c>
      <c r="C3" s="2">
        <v>80</v>
      </c>
      <c r="D3" s="2">
        <v>40</v>
      </c>
      <c r="E3" s="2">
        <v>1000</v>
      </c>
      <c r="F3" s="2">
        <v>1500</v>
      </c>
      <c r="G3" s="2">
        <v>2500</v>
      </c>
      <c r="H3" s="2">
        <v>2000</v>
      </c>
      <c r="I3" s="2">
        <v>6000</v>
      </c>
      <c r="J3" s="2">
        <v>30000</v>
      </c>
      <c r="K3" s="2">
        <v>35000</v>
      </c>
      <c r="L3" s="2">
        <v>7</v>
      </c>
      <c r="M3" s="2">
        <v>45</v>
      </c>
      <c r="N3" s="2">
        <v>100</v>
      </c>
      <c r="O3" s="2">
        <v>525</v>
      </c>
      <c r="P3" s="2">
        <v>350</v>
      </c>
      <c r="Q3" s="2">
        <v>450</v>
      </c>
      <c r="R3" s="4">
        <v>16000</v>
      </c>
      <c r="S3" s="4">
        <v>16500</v>
      </c>
      <c r="T3" s="4">
        <v>25000</v>
      </c>
      <c r="U3" s="4">
        <v>27000</v>
      </c>
      <c r="V3" s="4">
        <v>29000</v>
      </c>
      <c r="W3" s="4">
        <v>110</v>
      </c>
      <c r="X3" s="4">
        <v>140</v>
      </c>
      <c r="Y3" s="4">
        <v>85</v>
      </c>
    </row>
    <row r="4" spans="1:25" ht="15">
      <c r="A4" t="s">
        <v>19</v>
      </c>
      <c r="B4" s="2">
        <v>60</v>
      </c>
      <c r="C4" s="2">
        <v>120</v>
      </c>
      <c r="D4" s="2">
        <v>60</v>
      </c>
      <c r="E4" s="2">
        <v>1500</v>
      </c>
      <c r="F4" s="2">
        <v>2000</v>
      </c>
      <c r="G4" s="2">
        <v>3000</v>
      </c>
      <c r="H4" s="2">
        <v>2500</v>
      </c>
      <c r="I4" s="2">
        <v>8000</v>
      </c>
      <c r="J4" s="2">
        <v>36000</v>
      </c>
      <c r="K4" s="2">
        <v>40000</v>
      </c>
      <c r="L4" s="2">
        <v>8</v>
      </c>
      <c r="M4" s="2">
        <v>52</v>
      </c>
      <c r="N4" s="2">
        <v>130</v>
      </c>
      <c r="O4" s="2">
        <v>600</v>
      </c>
      <c r="P4" s="2">
        <v>0</v>
      </c>
      <c r="Q4" s="2">
        <v>510</v>
      </c>
      <c r="R4" s="4">
        <v>18000</v>
      </c>
      <c r="S4" s="4">
        <v>18000</v>
      </c>
      <c r="T4" s="4">
        <v>27000</v>
      </c>
      <c r="U4" s="4">
        <v>31000</v>
      </c>
      <c r="V4" s="4">
        <v>31000</v>
      </c>
      <c r="W4" s="4">
        <v>125</v>
      </c>
      <c r="X4" s="4">
        <v>160</v>
      </c>
      <c r="Y4" s="4">
        <v>90</v>
      </c>
    </row>
    <row r="5" spans="1:25" ht="15">
      <c r="A5" t="s">
        <v>20</v>
      </c>
      <c r="B5" s="2">
        <v>80</v>
      </c>
      <c r="C5" s="2">
        <v>160</v>
      </c>
      <c r="D5" s="2">
        <v>80</v>
      </c>
      <c r="E5" s="2">
        <v>2000</v>
      </c>
      <c r="F5" s="2">
        <v>2500</v>
      </c>
      <c r="G5" s="2">
        <v>3500</v>
      </c>
      <c r="H5" s="2">
        <v>3000</v>
      </c>
      <c r="I5" s="2">
        <v>10000</v>
      </c>
      <c r="J5" s="2">
        <v>42000</v>
      </c>
      <c r="K5" s="2">
        <v>45000</v>
      </c>
      <c r="L5" s="2">
        <v>9</v>
      </c>
      <c r="M5" s="2">
        <v>58</v>
      </c>
      <c r="N5" s="2">
        <v>160</v>
      </c>
      <c r="O5" s="2">
        <v>675</v>
      </c>
      <c r="P5" s="2">
        <v>0</v>
      </c>
      <c r="Q5" s="2">
        <v>0</v>
      </c>
      <c r="R5" s="4">
        <v>20000</v>
      </c>
      <c r="S5" s="4">
        <v>20000</v>
      </c>
      <c r="T5" s="4">
        <v>30000</v>
      </c>
      <c r="U5" s="4"/>
      <c r="V5" s="4">
        <v>33000</v>
      </c>
      <c r="W5" s="4">
        <v>140</v>
      </c>
      <c r="X5" s="4">
        <v>180</v>
      </c>
      <c r="Y5" s="4">
        <v>95</v>
      </c>
    </row>
    <row r="6" spans="1:22" ht="15">
      <c r="A6" t="s">
        <v>21</v>
      </c>
      <c r="B6" s="2">
        <v>100</v>
      </c>
      <c r="C6" s="2">
        <v>200</v>
      </c>
      <c r="D6" s="2">
        <v>100</v>
      </c>
      <c r="E6" s="2">
        <v>2500</v>
      </c>
      <c r="F6" s="2">
        <v>3000</v>
      </c>
      <c r="G6" s="2">
        <v>4000</v>
      </c>
      <c r="H6" s="2">
        <v>3500</v>
      </c>
      <c r="I6" s="2">
        <v>0</v>
      </c>
      <c r="J6" s="2">
        <v>0</v>
      </c>
      <c r="K6" s="2">
        <v>50000</v>
      </c>
      <c r="L6" s="2">
        <v>10</v>
      </c>
      <c r="M6" s="2">
        <v>65</v>
      </c>
      <c r="N6" s="2">
        <v>0</v>
      </c>
      <c r="O6" s="2">
        <v>750</v>
      </c>
      <c r="P6" s="2">
        <v>0</v>
      </c>
      <c r="Q6" s="2">
        <v>0</v>
      </c>
      <c r="R6" s="4">
        <v>22000</v>
      </c>
      <c r="S6" s="4">
        <v>22000</v>
      </c>
      <c r="T6" s="4">
        <v>33000</v>
      </c>
      <c r="U6" s="4"/>
      <c r="V6" s="4">
        <v>35000</v>
      </c>
    </row>
    <row r="7" spans="1:22" ht="15">
      <c r="A7" t="s">
        <v>22</v>
      </c>
      <c r="B7" s="2">
        <v>150</v>
      </c>
      <c r="C7" s="2">
        <v>300</v>
      </c>
      <c r="D7" s="2">
        <v>150</v>
      </c>
      <c r="E7" s="2">
        <v>3000</v>
      </c>
      <c r="F7" s="2">
        <v>3500</v>
      </c>
      <c r="G7" s="2">
        <v>4500</v>
      </c>
      <c r="H7" s="2">
        <v>4000</v>
      </c>
      <c r="I7" s="2">
        <v>0</v>
      </c>
      <c r="J7" s="2">
        <v>0</v>
      </c>
      <c r="K7" s="2">
        <v>0</v>
      </c>
      <c r="L7" s="2">
        <v>11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4">
        <v>24000</v>
      </c>
      <c r="S7" s="4">
        <v>24000</v>
      </c>
      <c r="T7" s="4"/>
      <c r="U7" s="4"/>
      <c r="V7" s="4"/>
    </row>
    <row r="8" spans="1:22" ht="15">
      <c r="A8" t="s">
        <v>23</v>
      </c>
      <c r="B8" s="2">
        <v>200</v>
      </c>
      <c r="C8" s="2">
        <v>400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4"/>
      <c r="S8" s="4"/>
      <c r="T8" s="4"/>
      <c r="U8" s="4"/>
      <c r="V8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9" sqref="F9"/>
    </sheetView>
  </sheetViews>
  <sheetFormatPr defaultColWidth="11.421875" defaultRowHeight="15"/>
  <cols>
    <col min="1" max="1" width="12.7109375" style="0" customWidth="1"/>
    <col min="2" max="2" width="3.57421875" style="0" customWidth="1"/>
    <col min="3" max="3" width="15.28125" style="1" customWidth="1"/>
    <col min="4" max="4" width="14.421875" style="0" customWidth="1"/>
  </cols>
  <sheetData>
    <row r="1" spans="1:9" ht="30">
      <c r="A1" s="42" t="s">
        <v>48</v>
      </c>
      <c r="B1" s="43"/>
      <c r="C1" s="46" t="s">
        <v>49</v>
      </c>
      <c r="D1" s="27" t="s">
        <v>50</v>
      </c>
      <c r="E1" s="27" t="s">
        <v>52</v>
      </c>
      <c r="F1" s="46" t="s">
        <v>54</v>
      </c>
      <c r="G1" s="48" t="s">
        <v>55</v>
      </c>
      <c r="H1" s="46" t="s">
        <v>56</v>
      </c>
      <c r="I1" s="48" t="s">
        <v>57</v>
      </c>
    </row>
    <row r="2" spans="1:9" ht="45.75" thickBot="1">
      <c r="A2" s="44"/>
      <c r="B2" s="45"/>
      <c r="C2" s="47"/>
      <c r="D2" s="25" t="s">
        <v>51</v>
      </c>
      <c r="E2" s="25" t="s">
        <v>53</v>
      </c>
      <c r="F2" s="47"/>
      <c r="G2" s="49"/>
      <c r="H2" s="47"/>
      <c r="I2" s="49"/>
    </row>
    <row r="3" spans="1:9" ht="15.75" thickBot="1">
      <c r="A3" s="28" t="s">
        <v>58</v>
      </c>
      <c r="B3" s="26"/>
      <c r="C3" s="33" t="s">
        <v>41</v>
      </c>
      <c r="D3" s="35">
        <v>300</v>
      </c>
      <c r="E3" s="35">
        <v>500</v>
      </c>
      <c r="F3" s="35">
        <v>600</v>
      </c>
      <c r="G3" s="35">
        <v>0</v>
      </c>
      <c r="H3" s="36">
        <v>30000</v>
      </c>
      <c r="I3" s="35">
        <v>0</v>
      </c>
    </row>
    <row r="4" spans="1:9" ht="15" customHeight="1" thickBot="1">
      <c r="A4" s="28" t="s">
        <v>59</v>
      </c>
      <c r="B4" s="26"/>
      <c r="C4" s="33" t="s">
        <v>42</v>
      </c>
      <c r="D4" s="35">
        <v>450</v>
      </c>
      <c r="E4" s="35">
        <v>600</v>
      </c>
      <c r="F4" s="35" t="s">
        <v>60</v>
      </c>
      <c r="G4" s="35">
        <v>0</v>
      </c>
      <c r="H4" s="36">
        <v>40000</v>
      </c>
      <c r="I4" s="35">
        <v>0</v>
      </c>
    </row>
    <row r="5" spans="1:9" ht="15" customHeight="1" thickBot="1">
      <c r="A5" s="28" t="s">
        <v>61</v>
      </c>
      <c r="B5" s="26"/>
      <c r="C5" s="33" t="s">
        <v>43</v>
      </c>
      <c r="D5" s="35">
        <v>550</v>
      </c>
      <c r="E5" s="35">
        <v>800</v>
      </c>
      <c r="F5" s="35" t="s">
        <v>62</v>
      </c>
      <c r="G5" s="35">
        <v>0</v>
      </c>
      <c r="H5" s="36">
        <v>50000</v>
      </c>
      <c r="I5" s="35">
        <v>0</v>
      </c>
    </row>
    <row r="6" spans="1:9" ht="15" customHeight="1" thickBot="1">
      <c r="A6" s="28" t="s">
        <v>63</v>
      </c>
      <c r="B6" s="26"/>
      <c r="C6" s="33" t="s">
        <v>44</v>
      </c>
      <c r="D6" s="35">
        <v>700</v>
      </c>
      <c r="E6" s="35" t="s">
        <v>60</v>
      </c>
      <c r="F6" s="35" t="s">
        <v>64</v>
      </c>
      <c r="G6" s="35">
        <v>0</v>
      </c>
      <c r="H6" s="36">
        <v>60000</v>
      </c>
      <c r="I6" s="35">
        <v>0</v>
      </c>
    </row>
    <row r="7" spans="1:9" ht="15" customHeight="1" thickBot="1">
      <c r="A7" s="28" t="s">
        <v>65</v>
      </c>
      <c r="B7" s="26"/>
      <c r="C7" s="33" t="s">
        <v>66</v>
      </c>
      <c r="D7" s="35">
        <v>900</v>
      </c>
      <c r="E7" s="35" t="s">
        <v>67</v>
      </c>
      <c r="F7" s="35" t="s">
        <v>68</v>
      </c>
      <c r="G7" s="35">
        <v>0</v>
      </c>
      <c r="H7" s="36">
        <v>80000</v>
      </c>
      <c r="I7" s="35">
        <v>0</v>
      </c>
    </row>
    <row r="8" spans="1:9" ht="15" customHeight="1" thickBot="1">
      <c r="A8" s="28" t="s">
        <v>69</v>
      </c>
      <c r="B8" s="26"/>
      <c r="C8" s="33" t="s">
        <v>70</v>
      </c>
      <c r="D8" s="35" t="s">
        <v>71</v>
      </c>
      <c r="E8" s="35" t="s">
        <v>72</v>
      </c>
      <c r="F8" s="35" t="s">
        <v>73</v>
      </c>
      <c r="G8" s="35">
        <v>0</v>
      </c>
      <c r="H8" s="36">
        <v>100000</v>
      </c>
      <c r="I8" s="35">
        <v>0</v>
      </c>
    </row>
    <row r="9" spans="1:9" ht="15" customHeight="1" thickBot="1">
      <c r="A9" s="28" t="s">
        <v>74</v>
      </c>
      <c r="B9" s="26"/>
      <c r="C9" s="33" t="s">
        <v>75</v>
      </c>
      <c r="D9" s="35" t="s">
        <v>62</v>
      </c>
      <c r="E9" s="35" t="s">
        <v>76</v>
      </c>
      <c r="F9" s="35" t="s">
        <v>77</v>
      </c>
      <c r="G9" s="35">
        <v>0</v>
      </c>
      <c r="H9" s="36">
        <v>120000</v>
      </c>
      <c r="I9" s="35">
        <v>200</v>
      </c>
    </row>
    <row r="10" spans="1:9" ht="15" customHeight="1" thickBot="1">
      <c r="A10" s="28" t="s">
        <v>78</v>
      </c>
      <c r="B10" s="26"/>
      <c r="C10" s="33" t="s">
        <v>79</v>
      </c>
      <c r="D10" s="35" t="s">
        <v>80</v>
      </c>
      <c r="E10" s="35" t="s">
        <v>81</v>
      </c>
      <c r="F10" s="35" t="s">
        <v>82</v>
      </c>
      <c r="G10" s="35">
        <v>0</v>
      </c>
      <c r="H10" s="35">
        <v>140</v>
      </c>
      <c r="I10" s="35">
        <v>400</v>
      </c>
    </row>
    <row r="11" spans="1:9" ht="15" customHeight="1" thickBot="1">
      <c r="A11" s="28" t="s">
        <v>83</v>
      </c>
      <c r="B11" s="26"/>
      <c r="C11" s="33" t="s">
        <v>84</v>
      </c>
      <c r="D11" s="35" t="s">
        <v>85</v>
      </c>
      <c r="E11" s="35" t="s">
        <v>86</v>
      </c>
      <c r="F11" s="35" t="s">
        <v>87</v>
      </c>
      <c r="G11" s="35">
        <v>0</v>
      </c>
      <c r="H11" s="36">
        <v>160000</v>
      </c>
      <c r="I11" s="35">
        <v>600</v>
      </c>
    </row>
    <row r="12" spans="1:9" ht="15" customHeight="1" thickBot="1">
      <c r="A12" s="28" t="s">
        <v>88</v>
      </c>
      <c r="B12" s="26"/>
      <c r="C12" s="33" t="s">
        <v>89</v>
      </c>
      <c r="D12" s="35" t="s">
        <v>90</v>
      </c>
      <c r="E12" s="35" t="s">
        <v>91</v>
      </c>
      <c r="F12" s="35" t="s">
        <v>92</v>
      </c>
      <c r="G12" s="35">
        <v>120</v>
      </c>
      <c r="H12" s="36">
        <v>180000</v>
      </c>
      <c r="I12" s="35">
        <v>800</v>
      </c>
    </row>
    <row r="13" spans="1:9" ht="15" customHeight="1" thickBot="1">
      <c r="A13" s="28" t="s">
        <v>93</v>
      </c>
      <c r="B13" s="26"/>
      <c r="C13" s="33" t="s">
        <v>94</v>
      </c>
      <c r="D13" s="35" t="s">
        <v>95</v>
      </c>
      <c r="E13" s="35" t="s">
        <v>96</v>
      </c>
      <c r="F13" s="35" t="s">
        <v>97</v>
      </c>
      <c r="G13" s="35">
        <v>220</v>
      </c>
      <c r="H13" s="36">
        <v>200000</v>
      </c>
      <c r="I13" s="36">
        <v>1000</v>
      </c>
    </row>
    <row r="14" spans="1:9" ht="15" customHeight="1" thickBot="1">
      <c r="A14" s="28" t="s">
        <v>98</v>
      </c>
      <c r="B14" s="26"/>
      <c r="C14" s="33" t="s">
        <v>99</v>
      </c>
      <c r="D14" s="35" t="s">
        <v>100</v>
      </c>
      <c r="E14" s="35" t="s">
        <v>64</v>
      </c>
      <c r="F14" s="35" t="s">
        <v>101</v>
      </c>
      <c r="G14" s="35">
        <v>320</v>
      </c>
      <c r="H14" s="36">
        <v>220000</v>
      </c>
      <c r="I14" s="36">
        <v>1100</v>
      </c>
    </row>
    <row r="15" spans="1:9" ht="15" customHeight="1" thickBot="1">
      <c r="A15" s="28" t="s">
        <v>102</v>
      </c>
      <c r="B15" s="26"/>
      <c r="C15" s="33" t="s">
        <v>103</v>
      </c>
      <c r="D15" s="35" t="s">
        <v>104</v>
      </c>
      <c r="E15" s="35" t="s">
        <v>105</v>
      </c>
      <c r="F15" s="35" t="s">
        <v>106</v>
      </c>
      <c r="G15" s="35">
        <v>560</v>
      </c>
      <c r="H15" s="36">
        <v>240000</v>
      </c>
      <c r="I15" s="36">
        <v>1200</v>
      </c>
    </row>
    <row r="16" spans="1:9" ht="15" customHeight="1" thickBot="1">
      <c r="A16" s="28" t="s">
        <v>107</v>
      </c>
      <c r="B16" s="26"/>
      <c r="C16" s="33" t="s">
        <v>108</v>
      </c>
      <c r="D16" s="35" t="s">
        <v>109</v>
      </c>
      <c r="E16" s="35" t="s">
        <v>110</v>
      </c>
      <c r="F16" s="35" t="s">
        <v>111</v>
      </c>
      <c r="G16" s="35">
        <v>740</v>
      </c>
      <c r="H16" s="36">
        <v>260000</v>
      </c>
      <c r="I16" s="36">
        <v>1300</v>
      </c>
    </row>
    <row r="17" spans="1:9" ht="15" customHeight="1" thickBot="1">
      <c r="A17" s="28" t="s">
        <v>112</v>
      </c>
      <c r="B17" s="26"/>
      <c r="C17" s="33" t="s">
        <v>113</v>
      </c>
      <c r="D17" s="35" t="s">
        <v>114</v>
      </c>
      <c r="E17" s="35" t="s">
        <v>115</v>
      </c>
      <c r="F17" s="35" t="s">
        <v>116</v>
      </c>
      <c r="G17" s="35">
        <v>920</v>
      </c>
      <c r="H17" s="36">
        <v>280000</v>
      </c>
      <c r="I17" s="36">
        <v>1400</v>
      </c>
    </row>
    <row r="18" spans="1:9" ht="15" customHeight="1" thickBot="1">
      <c r="A18" s="28" t="s">
        <v>117</v>
      </c>
      <c r="B18" s="26"/>
      <c r="C18" s="33" t="s">
        <v>118</v>
      </c>
      <c r="D18" s="35" t="s">
        <v>119</v>
      </c>
      <c r="E18" s="35" t="s">
        <v>120</v>
      </c>
      <c r="F18" s="35" t="s">
        <v>121</v>
      </c>
      <c r="G18" s="35" t="s">
        <v>122</v>
      </c>
      <c r="H18" s="36">
        <v>300000</v>
      </c>
      <c r="I18" s="36">
        <v>1500</v>
      </c>
    </row>
    <row r="19" spans="1:9" ht="15" customHeight="1" thickBot="1">
      <c r="A19" s="28" t="s">
        <v>123</v>
      </c>
      <c r="B19" s="26"/>
      <c r="C19" s="33" t="s">
        <v>124</v>
      </c>
      <c r="D19" s="35" t="s">
        <v>125</v>
      </c>
      <c r="E19" s="35" t="s">
        <v>126</v>
      </c>
      <c r="F19" s="35" t="s">
        <v>127</v>
      </c>
      <c r="G19" s="35" t="s">
        <v>72</v>
      </c>
      <c r="H19" s="36">
        <v>320000</v>
      </c>
      <c r="I19" s="36">
        <v>1600</v>
      </c>
    </row>
    <row r="20" spans="1:9" ht="15" customHeight="1" thickBot="1">
      <c r="A20" s="28" t="s">
        <v>128</v>
      </c>
      <c r="B20" s="26"/>
      <c r="C20" s="33" t="s">
        <v>129</v>
      </c>
      <c r="D20" s="35" t="s">
        <v>68</v>
      </c>
      <c r="E20" s="35" t="s">
        <v>130</v>
      </c>
      <c r="F20" s="35" t="s">
        <v>131</v>
      </c>
      <c r="G20" s="35" t="s">
        <v>132</v>
      </c>
      <c r="H20" s="36">
        <v>340000</v>
      </c>
      <c r="I20" s="36">
        <v>1700</v>
      </c>
    </row>
    <row r="21" spans="1:9" ht="15" customHeight="1" thickBot="1">
      <c r="A21" s="28" t="s">
        <v>133</v>
      </c>
      <c r="B21" s="26"/>
      <c r="C21" s="33" t="s">
        <v>134</v>
      </c>
      <c r="D21" s="35" t="s">
        <v>135</v>
      </c>
      <c r="E21" s="35" t="s">
        <v>136</v>
      </c>
      <c r="F21" s="35" t="s">
        <v>137</v>
      </c>
      <c r="G21" s="35" t="s">
        <v>138</v>
      </c>
      <c r="H21" s="36">
        <v>360000</v>
      </c>
      <c r="I21" s="36">
        <v>1800</v>
      </c>
    </row>
    <row r="22" spans="1:9" ht="15" customHeight="1" thickBot="1">
      <c r="A22" s="28" t="s">
        <v>139</v>
      </c>
      <c r="B22" s="26"/>
      <c r="C22" s="33" t="s">
        <v>140</v>
      </c>
      <c r="D22" s="35" t="s">
        <v>141</v>
      </c>
      <c r="E22" s="35" t="s">
        <v>142</v>
      </c>
      <c r="F22" s="35" t="s">
        <v>143</v>
      </c>
      <c r="G22" s="35" t="s">
        <v>144</v>
      </c>
      <c r="H22" s="36">
        <v>360000</v>
      </c>
      <c r="I22" s="36">
        <v>1800</v>
      </c>
    </row>
    <row r="23" spans="1:9" ht="15" customHeight="1" thickBot="1">
      <c r="A23" s="28" t="s">
        <v>145</v>
      </c>
      <c r="B23" s="26"/>
      <c r="C23" s="33" t="s">
        <v>146</v>
      </c>
      <c r="D23" s="35" t="s">
        <v>147</v>
      </c>
      <c r="E23" s="35" t="s">
        <v>148</v>
      </c>
      <c r="F23" s="35" t="s">
        <v>149</v>
      </c>
      <c r="G23" s="35" t="s">
        <v>150</v>
      </c>
      <c r="H23" s="36">
        <v>360000</v>
      </c>
      <c r="I23" s="36">
        <v>1800</v>
      </c>
    </row>
    <row r="24" spans="1:9" ht="15" customHeight="1" thickBot="1">
      <c r="A24" s="29" t="s">
        <v>151</v>
      </c>
      <c r="B24" s="30"/>
      <c r="C24" s="34" t="s">
        <v>152</v>
      </c>
      <c r="D24" s="37" t="s">
        <v>153</v>
      </c>
      <c r="E24" s="37" t="s">
        <v>154</v>
      </c>
      <c r="F24" s="37" t="s">
        <v>155</v>
      </c>
      <c r="G24" s="37" t="s">
        <v>96</v>
      </c>
      <c r="H24" s="38">
        <v>360000</v>
      </c>
      <c r="I24" s="38">
        <v>1800</v>
      </c>
    </row>
    <row r="26" ht="15"/>
  </sheetData>
  <sheetProtection/>
  <mergeCells count="6">
    <mergeCell ref="A1:B2"/>
    <mergeCell ref="C1:C2"/>
    <mergeCell ref="F1:F2"/>
    <mergeCell ref="G1:G2"/>
    <mergeCell ref="H1:H2"/>
    <mergeCell ref="I1:I2"/>
  </mergeCells>
  <hyperlinks>
    <hyperlink ref="G1" r:id="rId1" tooltip="Élixir noir" display="http://fr.clashofclans.wikia.com/wiki/B%C3%A2timents_Ressources#.C3.89lixir_Noir"/>
    <hyperlink ref="I1" r:id="rId2" tooltip="Élixir noir" display="http://fr.clashofclans.wikia.com/wiki/B%C3%A2timents_Ressources#.C3.89lixir_Noi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10nog-pal-g</dc:creator>
  <cp:keywords/>
  <dc:description/>
  <cp:lastModifiedBy>ACER</cp:lastModifiedBy>
  <cp:lastPrinted>2014-12-24T06:59:17Z</cp:lastPrinted>
  <dcterms:created xsi:type="dcterms:W3CDTF">2014-12-22T10:43:00Z</dcterms:created>
  <dcterms:modified xsi:type="dcterms:W3CDTF">2016-03-21T12:59:05Z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